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-KEY\Share\Бухгалтерия\ПФХД\ПФХД 2019\"/>
    </mc:Choice>
  </mc:AlternateContent>
  <bookViews>
    <workbookView xWindow="0" yWindow="0" windowWidth="28800" windowHeight="12435" tabRatio="865"/>
  </bookViews>
  <sheets>
    <sheet name="стр.01" sheetId="1" r:id="rId1"/>
    <sheet name="стр.02" sheetId="9" r:id="rId2"/>
    <sheet name="стр.03" sheetId="7" r:id="rId3"/>
    <sheet name="стр.03-1 обосн.МБ" sheetId="12" r:id="rId4"/>
    <sheet name="стр.03-2 обосн.МБ" sheetId="13" r:id="rId5"/>
    <sheet name="стр.03-1 обосн.ОБ" sheetId="14" r:id="rId6"/>
    <sheet name="стр.03-2 осбосн.ОБ" sheetId="15" r:id="rId7"/>
    <sheet name="стр.04" sheetId="10" r:id="rId8"/>
    <sheet name="стр.05" sheetId="11" r:id="rId9"/>
  </sheets>
  <definedNames>
    <definedName name="_xlnm.Print_Titles" localSheetId="2">стр.03!$9:$9</definedName>
    <definedName name="_xlnm.Print_Area" localSheetId="0">стр.01!$A$1:$DA$52</definedName>
    <definedName name="_xlnm.Print_Area" localSheetId="2">стр.03!$A$1:$AI$328</definedName>
    <definedName name="_xlnm.Print_Area" localSheetId="3">'стр.03-1 обосн.МБ'!$A$1:$FE$28</definedName>
    <definedName name="_xlnm.Print_Area" localSheetId="5">'стр.03-1 обосн.ОБ'!$A$1:$FE$40</definedName>
    <definedName name="_xlnm.Print_Area" localSheetId="4">'стр.03-2 обосн.МБ'!$A$1:$DA$169</definedName>
    <definedName name="_xlnm.Print_Area" localSheetId="6">'стр.03-2 осбосн.ОБ'!$A$1:$DA$147</definedName>
  </definedNames>
  <calcPr calcId="152511"/>
</workbook>
</file>

<file path=xl/calcChain.xml><?xml version="1.0" encoding="utf-8"?>
<calcChain xmlns="http://schemas.openxmlformats.org/spreadsheetml/2006/main">
  <c r="D13" i="10" l="1"/>
  <c r="CM34" i="15"/>
  <c r="CM31" i="15"/>
  <c r="CM28" i="15"/>
  <c r="CM23" i="15"/>
  <c r="EO34" i="14"/>
  <c r="AO34" i="14"/>
  <c r="CM34" i="13" l="1"/>
  <c r="CM31" i="13"/>
  <c r="CM28" i="13"/>
  <c r="CM23" i="13"/>
  <c r="EO22" i="12"/>
  <c r="H315" i="7" l="1"/>
  <c r="G315" i="7" s="1"/>
  <c r="H295" i="7"/>
  <c r="H194" i="7"/>
  <c r="H214" i="7"/>
  <c r="H272" i="7"/>
  <c r="H228" i="7"/>
  <c r="G228" i="7" s="1"/>
  <c r="H226" i="7"/>
  <c r="G226" i="7" s="1"/>
  <c r="G320" i="7"/>
  <c r="N319" i="7"/>
  <c r="M319" i="7"/>
  <c r="L319" i="7"/>
  <c r="K319" i="7"/>
  <c r="J319" i="7"/>
  <c r="I319" i="7"/>
  <c r="H319" i="7"/>
  <c r="G314" i="7"/>
  <c r="G313" i="7"/>
  <c r="G312" i="7"/>
  <c r="G311" i="7"/>
  <c r="G310" i="7"/>
  <c r="G309" i="7"/>
  <c r="L308" i="7"/>
  <c r="G308" i="7" s="1"/>
  <c r="L307" i="7"/>
  <c r="G307" i="7" s="1"/>
  <c r="G306" i="7"/>
  <c r="G305" i="7"/>
  <c r="G304" i="7"/>
  <c r="G303" i="7"/>
  <c r="G302" i="7"/>
  <c r="G301" i="7"/>
  <c r="G300" i="7"/>
  <c r="G299" i="7"/>
  <c r="H298" i="7"/>
  <c r="G298" i="7" s="1"/>
  <c r="G297" i="7"/>
  <c r="G296" i="7"/>
  <c r="G295" i="7"/>
  <c r="G294" i="7"/>
  <c r="G293" i="7"/>
  <c r="N292" i="7"/>
  <c r="M292" i="7"/>
  <c r="K292" i="7"/>
  <c r="J292" i="7"/>
  <c r="I292" i="7"/>
  <c r="G291" i="7"/>
  <c r="G290" i="7"/>
  <c r="G289" i="7"/>
  <c r="G288" i="7"/>
  <c r="G287" i="7"/>
  <c r="N286" i="7"/>
  <c r="M286" i="7"/>
  <c r="L286" i="7"/>
  <c r="K286" i="7"/>
  <c r="J286" i="7"/>
  <c r="I286" i="7"/>
  <c r="H286" i="7"/>
  <c r="G286" i="7" s="1"/>
  <c r="G285" i="7"/>
  <c r="G284" i="7"/>
  <c r="N283" i="7"/>
  <c r="M283" i="7"/>
  <c r="L283" i="7"/>
  <c r="K283" i="7"/>
  <c r="J283" i="7"/>
  <c r="I283" i="7"/>
  <c r="H283" i="7"/>
  <c r="G282" i="7"/>
  <c r="G281" i="7"/>
  <c r="G280" i="7"/>
  <c r="H279" i="7"/>
  <c r="G279" i="7"/>
  <c r="H278" i="7"/>
  <c r="G278" i="7"/>
  <c r="G277" i="7"/>
  <c r="G276" i="7"/>
  <c r="G275" i="7"/>
  <c r="H274" i="7"/>
  <c r="G274" i="7" s="1"/>
  <c r="H273" i="7"/>
  <c r="G273" i="7" s="1"/>
  <c r="G272" i="7"/>
  <c r="N271" i="7"/>
  <c r="N270" i="7" s="1"/>
  <c r="M271" i="7"/>
  <c r="L271" i="7"/>
  <c r="K271" i="7"/>
  <c r="J271" i="7"/>
  <c r="J270" i="7" s="1"/>
  <c r="I271" i="7"/>
  <c r="I270" i="7" s="1"/>
  <c r="G269" i="7"/>
  <c r="G268" i="7"/>
  <c r="G267" i="7"/>
  <c r="G266" i="7"/>
  <c r="L265" i="7"/>
  <c r="L222" i="7" s="1"/>
  <c r="K265" i="7"/>
  <c r="J265" i="7"/>
  <c r="J255" i="7" s="1"/>
  <c r="G255" i="7" s="1"/>
  <c r="I265" i="7"/>
  <c r="H265" i="7"/>
  <c r="G264" i="7"/>
  <c r="L263" i="7"/>
  <c r="G263" i="7" s="1"/>
  <c r="G262" i="7"/>
  <c r="G261" i="7"/>
  <c r="G260" i="7"/>
  <c r="G259" i="7"/>
  <c r="G258" i="7"/>
  <c r="G257" i="7"/>
  <c r="G256" i="7"/>
  <c r="N255" i="7"/>
  <c r="M255" i="7"/>
  <c r="K255" i="7"/>
  <c r="G254" i="7"/>
  <c r="G253" i="7"/>
  <c r="G252" i="7"/>
  <c r="G251" i="7"/>
  <c r="G250" i="7"/>
  <c r="N249" i="7"/>
  <c r="M249" i="7"/>
  <c r="L249" i="7"/>
  <c r="K249" i="7"/>
  <c r="J249" i="7"/>
  <c r="G249" i="7" s="1"/>
  <c r="I249" i="7"/>
  <c r="H249" i="7"/>
  <c r="G248" i="7"/>
  <c r="G247" i="7"/>
  <c r="N246" i="7"/>
  <c r="M246" i="7"/>
  <c r="L246" i="7"/>
  <c r="K246" i="7"/>
  <c r="J246" i="7"/>
  <c r="I246" i="7"/>
  <c r="H246" i="7"/>
  <c r="G246" i="7"/>
  <c r="G245" i="7"/>
  <c r="N244" i="7"/>
  <c r="M244" i="7"/>
  <c r="L244" i="7"/>
  <c r="K244" i="7"/>
  <c r="J244" i="7"/>
  <c r="I244" i="7"/>
  <c r="H244" i="7"/>
  <c r="G244" i="7" s="1"/>
  <c r="G243" i="7"/>
  <c r="N242" i="7"/>
  <c r="M242" i="7"/>
  <c r="L242" i="7"/>
  <c r="K242" i="7"/>
  <c r="J242" i="7"/>
  <c r="I242" i="7"/>
  <c r="H242" i="7"/>
  <c r="G242" i="7" s="1"/>
  <c r="G241" i="7"/>
  <c r="G240" i="7"/>
  <c r="G239" i="7"/>
  <c r="G238" i="7"/>
  <c r="N237" i="7"/>
  <c r="M237" i="7"/>
  <c r="L237" i="7"/>
  <c r="L224" i="7" s="1"/>
  <c r="K237" i="7"/>
  <c r="J237" i="7"/>
  <c r="I237" i="7"/>
  <c r="H237" i="7"/>
  <c r="G237" i="7" s="1"/>
  <c r="G236" i="7"/>
  <c r="G235" i="7"/>
  <c r="G234" i="7"/>
  <c r="G233" i="7"/>
  <c r="G232" i="7"/>
  <c r="N231" i="7"/>
  <c r="M231" i="7"/>
  <c r="L231" i="7"/>
  <c r="K231" i="7"/>
  <c r="J231" i="7"/>
  <c r="I231" i="7"/>
  <c r="H231" i="7"/>
  <c r="G230" i="7"/>
  <c r="G229" i="7"/>
  <c r="H227" i="7"/>
  <c r="G227" i="7" s="1"/>
  <c r="N225" i="7"/>
  <c r="N224" i="7" s="1"/>
  <c r="N222" i="7" s="1"/>
  <c r="M225" i="7"/>
  <c r="L225" i="7"/>
  <c r="K225" i="7"/>
  <c r="J225" i="7"/>
  <c r="I225" i="7"/>
  <c r="J224" i="7"/>
  <c r="G221" i="7"/>
  <c r="G214" i="7"/>
  <c r="H171" i="7"/>
  <c r="L207" i="7"/>
  <c r="L206" i="7"/>
  <c r="G206" i="7" s="1"/>
  <c r="H127" i="7"/>
  <c r="H125" i="7"/>
  <c r="G125" i="7" s="1"/>
  <c r="G219" i="7"/>
  <c r="N218" i="7"/>
  <c r="M218" i="7"/>
  <c r="L218" i="7"/>
  <c r="K218" i="7"/>
  <c r="J218" i="7"/>
  <c r="I218" i="7"/>
  <c r="H218" i="7"/>
  <c r="G213" i="7"/>
  <c r="G212" i="7"/>
  <c r="G211" i="7"/>
  <c r="G210" i="7"/>
  <c r="G209" i="7"/>
  <c r="G208" i="7"/>
  <c r="G207" i="7"/>
  <c r="G205" i="7"/>
  <c r="G204" i="7"/>
  <c r="G203" i="7"/>
  <c r="G202" i="7"/>
  <c r="G201" i="7"/>
  <c r="G200" i="7"/>
  <c r="G199" i="7"/>
  <c r="G198" i="7"/>
  <c r="H197" i="7"/>
  <c r="G197" i="7" s="1"/>
  <c r="G196" i="7"/>
  <c r="G195" i="7"/>
  <c r="G194" i="7"/>
  <c r="G193" i="7"/>
  <c r="G192" i="7"/>
  <c r="N191" i="7"/>
  <c r="M191" i="7"/>
  <c r="K191" i="7"/>
  <c r="J191" i="7"/>
  <c r="I191" i="7"/>
  <c r="G190" i="7"/>
  <c r="G189" i="7"/>
  <c r="G188" i="7"/>
  <c r="G187" i="7"/>
  <c r="G186" i="7"/>
  <c r="N185" i="7"/>
  <c r="M185" i="7"/>
  <c r="L185" i="7"/>
  <c r="K185" i="7"/>
  <c r="J185" i="7"/>
  <c r="I185" i="7"/>
  <c r="H185" i="7"/>
  <c r="G184" i="7"/>
  <c r="G183" i="7"/>
  <c r="N182" i="7"/>
  <c r="M182" i="7"/>
  <c r="L182" i="7"/>
  <c r="K182" i="7"/>
  <c r="J182" i="7"/>
  <c r="I182" i="7"/>
  <c r="H182" i="7"/>
  <c r="G181" i="7"/>
  <c r="G180" i="7"/>
  <c r="G179" i="7"/>
  <c r="H178" i="7"/>
  <c r="G178" i="7" s="1"/>
  <c r="H177" i="7"/>
  <c r="G177" i="7" s="1"/>
  <c r="G176" i="7"/>
  <c r="G175" i="7"/>
  <c r="G174" i="7"/>
  <c r="H173" i="7"/>
  <c r="G173" i="7" s="1"/>
  <c r="H172" i="7"/>
  <c r="G172" i="7" s="1"/>
  <c r="G171" i="7"/>
  <c r="N170" i="7"/>
  <c r="M170" i="7"/>
  <c r="L170" i="7"/>
  <c r="K170" i="7"/>
  <c r="J170" i="7"/>
  <c r="I170" i="7"/>
  <c r="G168" i="7"/>
  <c r="G167" i="7"/>
  <c r="G166" i="7"/>
  <c r="G165" i="7"/>
  <c r="L164" i="7"/>
  <c r="K164" i="7"/>
  <c r="J164" i="7"/>
  <c r="I164" i="7"/>
  <c r="H164" i="7"/>
  <c r="G163" i="7"/>
  <c r="L162" i="7"/>
  <c r="G162" i="7" s="1"/>
  <c r="G161" i="7"/>
  <c r="G160" i="7"/>
  <c r="G159" i="7"/>
  <c r="G158" i="7"/>
  <c r="G157" i="7"/>
  <c r="G156" i="7"/>
  <c r="G155" i="7"/>
  <c r="N154" i="7"/>
  <c r="M154" i="7"/>
  <c r="K154" i="7"/>
  <c r="J154" i="7"/>
  <c r="G154" i="7" s="1"/>
  <c r="G153" i="7"/>
  <c r="G152" i="7"/>
  <c r="G151" i="7"/>
  <c r="G150" i="7"/>
  <c r="G149" i="7"/>
  <c r="N148" i="7"/>
  <c r="M148" i="7"/>
  <c r="L148" i="7"/>
  <c r="K148" i="7"/>
  <c r="J148" i="7"/>
  <c r="I148" i="7"/>
  <c r="H148" i="7"/>
  <c r="G147" i="7"/>
  <c r="G146" i="7"/>
  <c r="N145" i="7"/>
  <c r="M145" i="7"/>
  <c r="L145" i="7"/>
  <c r="K145" i="7"/>
  <c r="J145" i="7"/>
  <c r="I145" i="7"/>
  <c r="H145" i="7"/>
  <c r="G144" i="7"/>
  <c r="N143" i="7"/>
  <c r="M143" i="7"/>
  <c r="L143" i="7"/>
  <c r="K143" i="7"/>
  <c r="J143" i="7"/>
  <c r="I143" i="7"/>
  <c r="H143" i="7"/>
  <c r="G142" i="7"/>
  <c r="N141" i="7"/>
  <c r="M141" i="7"/>
  <c r="L141" i="7"/>
  <c r="K141" i="7"/>
  <c r="J141" i="7"/>
  <c r="I141" i="7"/>
  <c r="H141" i="7"/>
  <c r="G140" i="7"/>
  <c r="G139" i="7"/>
  <c r="G138" i="7"/>
  <c r="G137" i="7"/>
  <c r="N136" i="7"/>
  <c r="M136" i="7"/>
  <c r="L136" i="7"/>
  <c r="K136" i="7"/>
  <c r="J136" i="7"/>
  <c r="I136" i="7"/>
  <c r="H136" i="7"/>
  <c r="G135" i="7"/>
  <c r="G134" i="7"/>
  <c r="G133" i="7"/>
  <c r="G132" i="7"/>
  <c r="G131" i="7"/>
  <c r="N130" i="7"/>
  <c r="M130" i="7"/>
  <c r="L130" i="7"/>
  <c r="K130" i="7"/>
  <c r="J130" i="7"/>
  <c r="I130" i="7"/>
  <c r="H130" i="7"/>
  <c r="G129" i="7"/>
  <c r="G128" i="7"/>
  <c r="G127" i="7"/>
  <c r="H126" i="7"/>
  <c r="G126" i="7" s="1"/>
  <c r="N124" i="7"/>
  <c r="M124" i="7"/>
  <c r="L124" i="7"/>
  <c r="K124" i="7"/>
  <c r="J124" i="7"/>
  <c r="I124" i="7"/>
  <c r="G120" i="7"/>
  <c r="J222" i="7" l="1"/>
  <c r="G319" i="7"/>
  <c r="I224" i="7"/>
  <c r="I222" i="7" s="1"/>
  <c r="M224" i="7"/>
  <c r="M222" i="7" s="1"/>
  <c r="G265" i="7"/>
  <c r="M270" i="7"/>
  <c r="H225" i="7"/>
  <c r="G231" i="7"/>
  <c r="K224" i="7"/>
  <c r="K222" i="7" s="1"/>
  <c r="H271" i="7"/>
  <c r="G283" i="7"/>
  <c r="H270" i="7"/>
  <c r="G270" i="7" s="1"/>
  <c r="G271" i="7"/>
  <c r="H292" i="7"/>
  <c r="L292" i="7"/>
  <c r="L270" i="7" s="1"/>
  <c r="G185" i="7"/>
  <c r="H124" i="7"/>
  <c r="H191" i="7"/>
  <c r="L121" i="7"/>
  <c r="H170" i="7"/>
  <c r="H169" i="7" s="1"/>
  <c r="G182" i="7"/>
  <c r="G145" i="7"/>
  <c r="J169" i="7"/>
  <c r="G124" i="7"/>
  <c r="L123" i="7"/>
  <c r="K123" i="7"/>
  <c r="K121" i="7" s="1"/>
  <c r="G143" i="7"/>
  <c r="G148" i="7"/>
  <c r="N169" i="7"/>
  <c r="G164" i="7"/>
  <c r="G218" i="7"/>
  <c r="J123" i="7"/>
  <c r="J121" i="7" s="1"/>
  <c r="I123" i="7"/>
  <c r="I121" i="7" s="1"/>
  <c r="M123" i="7"/>
  <c r="M121" i="7" s="1"/>
  <c r="G141" i="7"/>
  <c r="L191" i="7"/>
  <c r="L169" i="7" s="1"/>
  <c r="G130" i="7"/>
  <c r="N123" i="7"/>
  <c r="N121" i="7" s="1"/>
  <c r="G136" i="7"/>
  <c r="I169" i="7"/>
  <c r="M169" i="7"/>
  <c r="G77" i="7"/>
  <c r="G78" i="7"/>
  <c r="G79" i="7"/>
  <c r="H71" i="7"/>
  <c r="H70" i="7"/>
  <c r="H69" i="7"/>
  <c r="G111" i="7"/>
  <c r="L106" i="7"/>
  <c r="G106" i="7" s="1"/>
  <c r="L105" i="7"/>
  <c r="G105" i="7" s="1"/>
  <c r="L103" i="7"/>
  <c r="G103" i="7" s="1"/>
  <c r="G112" i="7"/>
  <c r="G113" i="7"/>
  <c r="G101" i="7"/>
  <c r="G102" i="7"/>
  <c r="G104" i="7"/>
  <c r="G107" i="7"/>
  <c r="G108" i="7"/>
  <c r="G109" i="7"/>
  <c r="G110" i="7"/>
  <c r="G225" i="7" l="1"/>
  <c r="H224" i="7"/>
  <c r="G292" i="7"/>
  <c r="H123" i="7"/>
  <c r="H121" i="7" s="1"/>
  <c r="G121" i="7" s="1"/>
  <c r="G191" i="7"/>
  <c r="G170" i="7"/>
  <c r="G169" i="7"/>
  <c r="G95" i="7"/>
  <c r="G224" i="7" l="1"/>
  <c r="H222" i="7"/>
  <c r="G222" i="7" s="1"/>
  <c r="G123" i="7"/>
  <c r="G55" i="7"/>
  <c r="H76" i="7"/>
  <c r="H75" i="7"/>
  <c r="H23" i="7"/>
  <c r="H68" i="7" l="1"/>
  <c r="H96" i="7"/>
  <c r="L12" i="7" l="1"/>
  <c r="G14" i="7"/>
  <c r="L15" i="7" l="1"/>
  <c r="L11" i="7" s="1"/>
  <c r="G11" i="7" s="1"/>
  <c r="H83" i="7" l="1"/>
  <c r="G88" i="7"/>
  <c r="G100" i="7"/>
  <c r="L60" i="7" l="1"/>
  <c r="G61" i="7"/>
  <c r="I9" i="9" l="1"/>
  <c r="E8" i="9"/>
  <c r="E7" i="9"/>
  <c r="F9" i="9"/>
  <c r="CJ165" i="13"/>
  <c r="CJ164" i="13"/>
  <c r="CJ161" i="13"/>
  <c r="CJ145" i="13"/>
  <c r="CJ154" i="13" s="1"/>
  <c r="CJ138" i="13"/>
  <c r="CL115" i="13"/>
  <c r="CE59" i="13"/>
  <c r="E9" i="9" l="1"/>
  <c r="CJ169" i="13"/>
  <c r="J89" i="7"/>
  <c r="AO23" i="14" l="1"/>
  <c r="EO23" i="14" s="1"/>
  <c r="AO24" i="14"/>
  <c r="EO24" i="14" s="1"/>
  <c r="AO25" i="14"/>
  <c r="EO25" i="14" s="1"/>
  <c r="AO26" i="14"/>
  <c r="EO26" i="14" s="1"/>
  <c r="AO27" i="14"/>
  <c r="EO27" i="14" s="1"/>
  <c r="AO28" i="14"/>
  <c r="EO28" i="14" s="1"/>
  <c r="AO29" i="14"/>
  <c r="EO29" i="14" s="1"/>
  <c r="AO30" i="14"/>
  <c r="EO30" i="14" s="1"/>
  <c r="AO31" i="14"/>
  <c r="EO31" i="14" s="1"/>
  <c r="AO32" i="14"/>
  <c r="EO32" i="14" s="1"/>
  <c r="AO33" i="14"/>
  <c r="EO33" i="14" s="1"/>
  <c r="AO35" i="14"/>
  <c r="EO35" i="14" s="1"/>
  <c r="AO36" i="14"/>
  <c r="EO36" i="14" s="1"/>
  <c r="AO37" i="14"/>
  <c r="EO37" i="14" s="1"/>
  <c r="AO38" i="14"/>
  <c r="EO38" i="14" s="1"/>
  <c r="AO39" i="14"/>
  <c r="EO39" i="14" s="1"/>
  <c r="AO22" i="14"/>
  <c r="EO22" i="14" s="1"/>
  <c r="CM35" i="13"/>
  <c r="EO23" i="12"/>
  <c r="AO23" i="12"/>
  <c r="AO24" i="12"/>
  <c r="EO24" i="12" s="1"/>
  <c r="AO25" i="12"/>
  <c r="EO25" i="12" s="1"/>
  <c r="AO26" i="12"/>
  <c r="EO26" i="12" s="1"/>
  <c r="AO27" i="12"/>
  <c r="EO27" i="12" s="1"/>
  <c r="AO22" i="12"/>
  <c r="EO28" i="12" l="1"/>
  <c r="AO40" i="14"/>
  <c r="EO40" i="14"/>
  <c r="L89" i="7"/>
  <c r="H62" i="7" l="1"/>
  <c r="I62" i="7"/>
  <c r="J62" i="7"/>
  <c r="K62" i="7"/>
  <c r="L62" i="7"/>
  <c r="L18" i="7" s="1"/>
  <c r="G24" i="7" l="1"/>
  <c r="K51" i="7" l="1"/>
  <c r="G60" i="7"/>
  <c r="G59" i="7"/>
  <c r="G58" i="7"/>
  <c r="G57" i="7"/>
  <c r="G56" i="7"/>
  <c r="G54" i="7"/>
  <c r="G53" i="7"/>
  <c r="G52" i="7"/>
  <c r="G62" i="7" l="1"/>
  <c r="G65" i="7"/>
  <c r="G64" i="7"/>
  <c r="G63" i="7"/>
  <c r="G75" i="7"/>
  <c r="G74" i="7"/>
  <c r="G71" i="7"/>
  <c r="G70" i="7"/>
  <c r="H15" i="7"/>
  <c r="G15" i="7" s="1"/>
  <c r="G17" i="7"/>
  <c r="G16" i="7"/>
  <c r="G13" i="7"/>
  <c r="G12" i="7"/>
  <c r="G118" i="7" l="1"/>
  <c r="G66" i="7"/>
  <c r="G99" i="7"/>
  <c r="G98" i="7"/>
  <c r="G96" i="7"/>
  <c r="G94" i="7"/>
  <c r="G93" i="7"/>
  <c r="G92" i="7"/>
  <c r="G91" i="7"/>
  <c r="G90" i="7"/>
  <c r="G87" i="7"/>
  <c r="G86" i="7"/>
  <c r="G85" i="7"/>
  <c r="G84" i="7"/>
  <c r="G82" i="7"/>
  <c r="G81" i="7"/>
  <c r="G76" i="7"/>
  <c r="G73" i="7"/>
  <c r="G72" i="7"/>
  <c r="G69" i="7"/>
  <c r="G50" i="7"/>
  <c r="G49" i="7"/>
  <c r="G48" i="7"/>
  <c r="G47" i="7"/>
  <c r="G46" i="7"/>
  <c r="G44" i="7"/>
  <c r="G43" i="7"/>
  <c r="G41" i="7"/>
  <c r="G39" i="7"/>
  <c r="G37" i="7"/>
  <c r="G36" i="7"/>
  <c r="G35" i="7"/>
  <c r="G34" i="7"/>
  <c r="G32" i="7"/>
  <c r="G31" i="7"/>
  <c r="G30" i="7"/>
  <c r="G29" i="7"/>
  <c r="G28" i="7"/>
  <c r="G26" i="7"/>
  <c r="G25" i="7"/>
  <c r="G23" i="7"/>
  <c r="G22" i="7"/>
  <c r="M117" i="7"/>
  <c r="I117" i="7"/>
  <c r="M89" i="7"/>
  <c r="I89" i="7"/>
  <c r="M83" i="7"/>
  <c r="I83" i="7"/>
  <c r="M80" i="7"/>
  <c r="I80" i="7"/>
  <c r="M68" i="7"/>
  <c r="I68" i="7"/>
  <c r="M51" i="7"/>
  <c r="M45" i="7"/>
  <c r="I45" i="7"/>
  <c r="M42" i="7"/>
  <c r="I42" i="7"/>
  <c r="M40" i="7"/>
  <c r="I40" i="7"/>
  <c r="M38" i="7"/>
  <c r="I38" i="7"/>
  <c r="M33" i="7"/>
  <c r="I33" i="7"/>
  <c r="M27" i="7"/>
  <c r="I27" i="7"/>
  <c r="M21" i="7"/>
  <c r="I21" i="7"/>
  <c r="M67" i="7" l="1"/>
  <c r="I67" i="7"/>
  <c r="I20" i="7"/>
  <c r="I18" i="7" s="1"/>
  <c r="M20" i="7"/>
  <c r="M18" i="7" s="1"/>
  <c r="K117" i="7"/>
  <c r="K89" i="7"/>
  <c r="K83" i="7"/>
  <c r="K80" i="7"/>
  <c r="K68" i="7"/>
  <c r="N89" i="7" l="1"/>
  <c r="J83" i="7"/>
  <c r="L83" i="7"/>
  <c r="N83" i="7"/>
  <c r="H80" i="7"/>
  <c r="J80" i="7"/>
  <c r="L80" i="7"/>
  <c r="N80" i="7"/>
  <c r="L68" i="7"/>
  <c r="N68" i="7"/>
  <c r="J68" i="7"/>
  <c r="N42" i="7"/>
  <c r="L42" i="7"/>
  <c r="N51" i="7"/>
  <c r="J51" i="7"/>
  <c r="G51" i="7" s="1"/>
  <c r="L45" i="7"/>
  <c r="N45" i="7"/>
  <c r="J45" i="7"/>
  <c r="H45" i="7"/>
  <c r="G68" i="7" l="1"/>
  <c r="J67" i="7"/>
  <c r="L67" i="7"/>
  <c r="G80" i="7"/>
  <c r="G83" i="7"/>
  <c r="N67" i="7"/>
  <c r="K45" i="7"/>
  <c r="G45" i="7" s="1"/>
  <c r="K42" i="7"/>
  <c r="H40" i="7" l="1"/>
  <c r="J40" i="7"/>
  <c r="L40" i="7"/>
  <c r="N40" i="7"/>
  <c r="H38" i="7"/>
  <c r="J38" i="7"/>
  <c r="L38" i="7"/>
  <c r="N38" i="7"/>
  <c r="H33" i="7"/>
  <c r="J33" i="7"/>
  <c r="L33" i="7"/>
  <c r="N33" i="7"/>
  <c r="N27" i="7"/>
  <c r="L27" i="7"/>
  <c r="J27" i="7"/>
  <c r="H27" i="7"/>
  <c r="H21" i="7"/>
  <c r="H20" i="7" s="1"/>
  <c r="J21" i="7"/>
  <c r="L21" i="7"/>
  <c r="N21" i="7"/>
  <c r="H65" i="9"/>
  <c r="H52" i="9"/>
  <c r="H49" i="9" s="1"/>
  <c r="H39" i="9"/>
  <c r="H29" i="9"/>
  <c r="H14" i="9"/>
  <c r="N117" i="7"/>
  <c r="L117" i="7"/>
  <c r="J117" i="7"/>
  <c r="H117" i="7"/>
  <c r="J42" i="7"/>
  <c r="H42" i="7"/>
  <c r="K38" i="7"/>
  <c r="K40" i="7"/>
  <c r="H26" i="9" l="1"/>
  <c r="H18" i="7"/>
  <c r="G42" i="7"/>
  <c r="G117" i="7"/>
  <c r="G38" i="7"/>
  <c r="G40" i="7"/>
  <c r="J20" i="7"/>
  <c r="L20" i="7"/>
  <c r="N20" i="7"/>
  <c r="N18" i="7" s="1"/>
  <c r="K33" i="7"/>
  <c r="G33" i="7" s="1"/>
  <c r="K21" i="7"/>
  <c r="G21" i="7" s="1"/>
  <c r="K27" i="7"/>
  <c r="G27" i="7" s="1"/>
  <c r="J18" i="7" l="1"/>
  <c r="K20" i="7"/>
  <c r="K18" i="7" s="1"/>
  <c r="G18" i="7" l="1"/>
  <c r="G20" i="7"/>
  <c r="H89" i="7" l="1"/>
  <c r="H67" i="7" s="1"/>
  <c r="G67" i="7" s="1"/>
  <c r="G97" i="7"/>
  <c r="G89" i="7" l="1"/>
</calcChain>
</file>

<file path=xl/sharedStrings.xml><?xml version="1.0" encoding="utf-8"?>
<sst xmlns="http://schemas.openxmlformats.org/spreadsheetml/2006/main" count="2302" uniqueCount="540">
  <si>
    <t>"</t>
  </si>
  <si>
    <t xml:space="preserve"> г.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</si>
  <si>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</si>
  <si>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</si>
  <si>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</si>
  <si>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</si>
  <si>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</si>
  <si>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</si>
  <si>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Х</t>
  </si>
  <si>
    <t>Справочно:</t>
  </si>
  <si>
    <t>на 20</t>
  </si>
  <si>
    <t>Исполнитель</t>
  </si>
  <si>
    <t>М.П.</t>
  </si>
  <si>
    <t xml:space="preserve"> год и плановый период 20</t>
  </si>
  <si>
    <t>и 20</t>
  </si>
  <si>
    <t xml:space="preserve"> годы</t>
  </si>
  <si>
    <t>383</t>
  </si>
  <si>
    <t>Код КОСГУ</t>
  </si>
  <si>
    <t>130</t>
  </si>
  <si>
    <t>услуга (работа) № 1</t>
  </si>
  <si>
    <t>180</t>
  </si>
  <si>
    <t>211</t>
  </si>
  <si>
    <t>212</t>
  </si>
  <si>
    <t>213</t>
  </si>
  <si>
    <t>221</t>
  </si>
  <si>
    <t>222</t>
  </si>
  <si>
    <t>223</t>
  </si>
  <si>
    <t>224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</si>
  <si>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</si>
  <si>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</si>
  <si>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</si>
  <si>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</si>
  <si>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</si>
  <si>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</si>
  <si>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225</t>
  </si>
  <si>
    <t>226</t>
  </si>
  <si>
    <t>262</t>
  </si>
  <si>
    <t>310</t>
  </si>
  <si>
    <t>340</t>
  </si>
  <si>
    <t>Работы, услуги по содержанию имущества</t>
  </si>
  <si>
    <t>Пособия по социальной помощи населению</t>
  </si>
  <si>
    <t>Увеличение стоимости основных средств</t>
  </si>
  <si>
    <t>Увеличение стоимости материальных запасов</t>
  </si>
  <si>
    <t>Наименование 
показателя</t>
  </si>
  <si>
    <t>услуга (работа) № 2 и так далее</t>
  </si>
  <si>
    <t>Выплаты всего, в том числе:</t>
  </si>
  <si>
    <t>Прочие работы, услуги, из них:</t>
  </si>
  <si>
    <t>Источники финансирования дефицита средств учреждения всего, в том числе:</t>
  </si>
  <si>
    <t>Объем публичных обязательств</t>
  </si>
  <si>
    <t>СОГЛАСОВАНО</t>
  </si>
  <si>
    <t>Директор муниципального учреждения "Центр экономики и финансов бюджетных учреждений муниципального образования "Всеволожский муниципальный район" Ленинградской области</t>
  </si>
  <si>
    <t>Председатель Комитета по образованию администрации муниципального образования "Всеволожский муниципальный район" Ленинградской области</t>
  </si>
  <si>
    <t>015</t>
  </si>
  <si>
    <t>Поступления, всего:</t>
  </si>
  <si>
    <t>Сумма</t>
  </si>
  <si>
    <t>Наименование показателя</t>
  </si>
  <si>
    <t>1. Нефинансовые активы, всего:</t>
  </si>
  <si>
    <t>из них недвижимое имущество, всего:</t>
  </si>
  <si>
    <t>2. Финансовые активы, всего:</t>
  </si>
  <si>
    <t>3. Обязательства, всего:</t>
  </si>
  <si>
    <t>Код субсидии</t>
  </si>
  <si>
    <t>Остаток средств на начало планируемого финансового года , всего</t>
  </si>
  <si>
    <t>в том числе</t>
  </si>
  <si>
    <t>в том числе (расшифровать по отраслевым кодам и кодам субсидий)</t>
  </si>
  <si>
    <t>Отраслевой код</t>
  </si>
  <si>
    <t>Главный бухгалтер</t>
  </si>
  <si>
    <t>1.1 Общая балансовая стоимость недвижимого муниципального имущества, всего</t>
  </si>
  <si>
    <t>1.1.1 Стоимость имущества, закрепленного собственником имущества за муниципальным учреждением на праве оперативного управления</t>
  </si>
  <si>
    <t>1.1.2 Стоимость имущества, приобретенного муниципальным учреждением за счет выделенных собственником имущества учреждения средств</t>
  </si>
  <si>
    <t>1.1.3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</si>
  <si>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 Остаточная стоимость недвижимого муниципального имущества</t>
  </si>
  <si>
    <t>1.2 Общая балансовая стоимость движимого муниципального имущества, всего:</t>
  </si>
  <si>
    <t>1.2.1 Общая балансовая стоимость особо ценного движимого имущества</t>
  </si>
  <si>
    <t>1.2.2 Остаточная стоимость особо ценного движимого имущества</t>
  </si>
  <si>
    <t xml:space="preserve">из них </t>
  </si>
  <si>
    <t>2.1 Дебиторская задолженность по доходам, полученным за счет средств бюджета МО "Всеволожский муниципальный район" Ленинградской области</t>
  </si>
  <si>
    <t>2.2 Дебиторская задолженность по выданным авансам, полученным за счет средств бюджета МО "Всеволожский муниципальный район" Ленинградской области, всего:</t>
  </si>
  <si>
    <t>2.2.1 услуги связи</t>
  </si>
  <si>
    <t>2.2.2 транспортные услуги</t>
  </si>
  <si>
    <t>2.2.3 коммунальные услуги</t>
  </si>
  <si>
    <t>2.2.4 услуги по содержанию имущества</t>
  </si>
  <si>
    <t xml:space="preserve">2.2.5 прочие услуги </t>
  </si>
  <si>
    <t>2.2.6 увеличение стоимости основных средств</t>
  </si>
  <si>
    <t>2.2.7 увеличение стоимости материальных запасов</t>
  </si>
  <si>
    <t>2.2.8 прочие расходы</t>
  </si>
  <si>
    <t>2.3 Дебиторская зпдолженность по выданным авансам за счет доходов, полученных от платной и иной приносящей доход деятельности, всего:</t>
  </si>
  <si>
    <t>2.3.1 услуги связи</t>
  </si>
  <si>
    <t>2.3.2 транспортные услуги</t>
  </si>
  <si>
    <t>2.3.3 коммунальные услуги</t>
  </si>
  <si>
    <t>2.3.4 услуги по содержанию имущества</t>
  </si>
  <si>
    <t xml:space="preserve">2.3.5 прочие услуги </t>
  </si>
  <si>
    <t>2.3.6 увеличение стоимости основных средств</t>
  </si>
  <si>
    <t>2.3.7 увеличение стоимости материальных запасов</t>
  </si>
  <si>
    <t>2.3.8 прочие расходы</t>
  </si>
  <si>
    <t>из них</t>
  </si>
  <si>
    <t>3.1 Просроченная кредиторская задолженность</t>
  </si>
  <si>
    <t>3.2 Кредиторская задолженность по расчетам с поставщиками и подрядчиками за счет средств бюджета МО "Всеволожский муниципальный район" Ленинградской области, всего:</t>
  </si>
  <si>
    <t>3.2.1 начисления на выплаты по оплате труда</t>
  </si>
  <si>
    <t>3.2.2 услуги связи</t>
  </si>
  <si>
    <t>3.2.3 транспортные услуги</t>
  </si>
  <si>
    <t>3.3.4 коммунальные услуги</t>
  </si>
  <si>
    <t>3.2.4 коммунальные услуги</t>
  </si>
  <si>
    <t>3.2.5 услуги по содержанию имущества</t>
  </si>
  <si>
    <t xml:space="preserve">3.2.6 прочие услуги </t>
  </si>
  <si>
    <t>3.2.7 увеличение стоимости основных средств</t>
  </si>
  <si>
    <t>3.2.8 увеличение стоимости материальных запасов</t>
  </si>
  <si>
    <t>3.2.9 прочие расходы</t>
  </si>
  <si>
    <t>3.2.10 платежи в бюджет</t>
  </si>
  <si>
    <t>3.2.11 расчеты с кредиторами</t>
  </si>
  <si>
    <t>3.3 Кредиторская задолженность по расчетам споставщиками и подрядчиками за счет доходов, полученных от платной и иной приносящей доход деятельности, всего:</t>
  </si>
  <si>
    <t>3.3.1 начисления на выплаты по оплате труда</t>
  </si>
  <si>
    <t>3.3.2 услуги связи</t>
  </si>
  <si>
    <t>3.3.3 транспортные услуги</t>
  </si>
  <si>
    <t>3.3.5 услуги по содержанию имущества</t>
  </si>
  <si>
    <t xml:space="preserve">3.3.6 прочие услуги </t>
  </si>
  <si>
    <t>3.3.7 увеличение стоимости основных средств</t>
  </si>
  <si>
    <t>3.3.8 увеличение стоимости материальных запасов</t>
  </si>
  <si>
    <t>3.3.9 прочие расходы</t>
  </si>
  <si>
    <t>3.3.10 платежи в бюджет</t>
  </si>
  <si>
    <t>3.3.11 расчеты с кредиторами</t>
  </si>
  <si>
    <t>01500000000004000</t>
  </si>
  <si>
    <t>015012411</t>
  </si>
  <si>
    <t>01500000000005000</t>
  </si>
  <si>
    <t>015012511</t>
  </si>
  <si>
    <t>015012412</t>
  </si>
  <si>
    <t>015012421</t>
  </si>
  <si>
    <t>015012521</t>
  </si>
  <si>
    <t>015012422</t>
  </si>
  <si>
    <t>015012431</t>
  </si>
  <si>
    <t>015012432</t>
  </si>
  <si>
    <t>015012461</t>
  </si>
  <si>
    <t>015012481</t>
  </si>
  <si>
    <t>Иные цели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</si>
  <si>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всего, в том числе:</t>
  </si>
  <si>
    <t>01500000000002062</t>
  </si>
  <si>
    <t>Поступления от иной приносящей доход деятельности, всего, в том числе:</t>
  </si>
  <si>
    <t>01500000000002063</t>
  </si>
  <si>
    <t>01500000000002064</t>
  </si>
  <si>
    <t>родительская плата</t>
  </si>
  <si>
    <t>целевые поступления</t>
  </si>
  <si>
    <t>Бюджетные инвестиции</t>
  </si>
  <si>
    <t>Заработная плата</t>
  </si>
  <si>
    <t>Остаток средств на конец планируемого финансового года , всего</t>
  </si>
  <si>
    <t>Балансовая стоимость имущества</t>
  </si>
  <si>
    <t>4. Сведения о муниципальном имуществе, находящемся на праве оперативного управления</t>
  </si>
  <si>
    <t>Итого</t>
  </si>
  <si>
    <t>приобретенного за счет средств, полученных от приносящей доход деятельности</t>
  </si>
  <si>
    <t>Недвижимое имущество</t>
  </si>
  <si>
    <t>Движимое имущество</t>
  </si>
  <si>
    <t>Всего</t>
  </si>
  <si>
    <t>закрепленного собственником/приоб-ретенного за счет выделенных ему средств</t>
  </si>
  <si>
    <t>5. Показатели финансового состояния муниципального учреждения</t>
  </si>
  <si>
    <t>015012413</t>
  </si>
  <si>
    <t>015012512</t>
  </si>
  <si>
    <t>015012522</t>
  </si>
  <si>
    <t>015012423</t>
  </si>
  <si>
    <t>015012433</t>
  </si>
  <si>
    <t>015012434</t>
  </si>
  <si>
    <t>1.Дошкольное образование:</t>
  </si>
  <si>
    <t>1.1 Муниципальное задание на оказание муниципальной услуги в части затрат непосредственно связанных с оказанием муниципальной услуги</t>
  </si>
  <si>
    <t>1.2 Муниципальное задание в части затрат на общехозяйственные нужды на оказание муниципальной услуги</t>
  </si>
  <si>
    <t>1.3 Муниципальное задание в части затрат на уплату налогов, в качестве объекта налогообложения по котрым признается имущество учреждения</t>
  </si>
  <si>
    <t>2. Развитие начального общего, основного общего и среднего общего образования детей, подростков и молодежи:</t>
  </si>
  <si>
    <t>2.1 Муниципальное задание на оказание муниципальной услуги в части затрат непосредственно связанных с оказанием муниципальной услуги</t>
  </si>
  <si>
    <t>2.2 Муниципальное задание в части затрат на общехозяйственные нужды на оказание муниципальной услуги</t>
  </si>
  <si>
    <t>2.3 Муниципальное задание в части затрат на уплату налогов, в качестве объекта налогообложения по котрым признается имущество учреждения</t>
  </si>
  <si>
    <t>3. Развитие дополнительного образования детей, подростков и молодежи:</t>
  </si>
  <si>
    <t>3.1 Муниципальное задание на оказание муниципальной услуги в части затрат непосредственно связанных с оказанием муниципальной услуги</t>
  </si>
  <si>
    <t>3.2 Муниципальное задание в части затрат на общехозяйственные нужды на оказание муниципальной услуги</t>
  </si>
  <si>
    <t>3.3 Муниципальное задание в части затрат на уплату налогов, в качестве объекта налогообложения по котрым признается имущество учреждения</t>
  </si>
  <si>
    <t>3.4 Муниципальное задание в части затрат на выполнение работы (МОБУ ДО "Ладожец")</t>
  </si>
  <si>
    <t>4. Развитие системы отдыха, оздоровления, занятости детей подростков и молодежи:</t>
  </si>
  <si>
    <t>4.1 Муниципальное задание в части затрат на выполнение работы (МОБУ "ДООЦ "Островки")</t>
  </si>
  <si>
    <t>5. Обеспечение реализации Программы:</t>
  </si>
  <si>
    <t>5.1 Муниципальное задание в части затрат на выполнение работы (МУ "ВРМЦ")</t>
  </si>
  <si>
    <t>Код строки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</si>
  <si>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</si>
  <si>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</si>
  <si>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</si>
  <si>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ФЗ от 05.04.13 №44-ФЗ</t>
  </si>
  <si>
    <t>в соответствии с ФЗ от 18.07.11 №223-ФЗ</t>
  </si>
  <si>
    <t>Выплаты по расходам на закупку товаров, работ, услуг, всего</t>
  </si>
  <si>
    <t>0001</t>
  </si>
  <si>
    <t>на оплату контрактов (договоров), заключенных до начала очередного финансового года:</t>
  </si>
  <si>
    <t>1001</t>
  </si>
  <si>
    <t>на закупку товаров, работ, услуг по году начала закупки</t>
  </si>
  <si>
    <t>2001</t>
  </si>
  <si>
    <t>(очередной финансовый год)</t>
  </si>
  <si>
    <t>(Заполняется в случае принятия органом, осуществляющим функции и полномочия учредителя, решения об отражении операций со средствами, поступающими во временное распоряжение учреждения, в разрезе содержащихся в ней плановых показателей)</t>
  </si>
  <si>
    <t>Таблица 2</t>
  </si>
  <si>
    <t>Таблица 1</t>
  </si>
  <si>
    <t>Таблица 3</t>
  </si>
  <si>
    <t>Сумма (руб.)</t>
  </si>
  <si>
    <t>010</t>
  </si>
  <si>
    <t>020</t>
  </si>
  <si>
    <t>030</t>
  </si>
  <si>
    <t>040</t>
  </si>
  <si>
    <t>Выбытие</t>
  </si>
  <si>
    <t>Поступление</t>
  </si>
  <si>
    <t>Остаток средств на конец года</t>
  </si>
  <si>
    <t>Остаток средств на начало года</t>
  </si>
  <si>
    <t>Таблица 4</t>
  </si>
  <si>
    <t>Объем публичных обязательств, всего</t>
  </si>
  <si>
    <t>Объем бюджетных инвестиций (в части переданных полномочий муниципального заказчика в соответствии с Бюджетным кодексом РФ), всего</t>
  </si>
  <si>
    <t>Объем средств, поступивших во временное распоряжение, всего</t>
  </si>
  <si>
    <t xml:space="preserve">Руководитель учреждения </t>
  </si>
  <si>
    <t xml:space="preserve">дата подписи </t>
  </si>
  <si>
    <t xml:space="preserve">7. Показатели по выплатам на закупку товаров, работ, услуг </t>
  </si>
  <si>
    <t>8. Сведения о средствах во временном распоряжении учреждения</t>
  </si>
  <si>
    <t>9. Справочная информация</t>
  </si>
  <si>
    <t>расшифровать по кодам субсидий согласно Перечня целевых субсидий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</si>
  <si>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</si>
  <si>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</si>
  <si>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</si>
  <si>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Рекомендуемый образец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</si>
  <si>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</si>
  <si>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</si>
  <si>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</si>
  <si>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</si>
  <si>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</si>
  <si>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№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</si>
  <si>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</si>
  <si>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</si>
  <si>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</si>
  <si>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</si>
  <si>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</si>
  <si>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</si>
  <si>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</si>
  <si>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</si>
  <si>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</si>
  <si>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</si>
  <si>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</si>
  <si>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х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</si>
  <si>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</si>
  <si>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</si>
  <si>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</si>
  <si>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</si>
  <si>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</si>
  <si>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</si>
  <si>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</si>
  <si>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</si>
  <si>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</si>
  <si>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</si>
  <si>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</si>
  <si>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</si>
  <si>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</si>
  <si>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</si>
  <si>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1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</si>
  <si>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</si>
  <si>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</si>
  <si>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</si>
  <si>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</si>
  <si>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</si>
  <si>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</si>
  <si>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</si>
  <si>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</si>
  <si>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</si>
  <si>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</si>
  <si>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</si>
  <si>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</si>
  <si>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</si>
  <si>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</si>
  <si>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</si>
  <si>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</si>
  <si>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</si>
  <si>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</si>
  <si>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</si>
  <si>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</si>
  <si>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</si>
  <si>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</si>
  <si>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</si>
  <si>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</si>
  <si>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</si>
  <si>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</si>
  <si>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</si>
  <si>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</si>
  <si>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</si>
  <si>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</si>
  <si>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</si>
  <si>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</si>
  <si>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</si>
  <si>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</si>
  <si>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</si>
  <si>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</si>
  <si>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</si>
  <si>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</si>
  <si>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</si>
  <si>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</si>
  <si>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</si>
  <si>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</si>
  <si>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</si>
  <si>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</si>
  <si>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</si>
  <si>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</si>
  <si>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</si>
  <si>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</si>
  <si>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</si>
  <si>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</si>
  <si>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</si>
  <si>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</si>
  <si>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</si>
  <si>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</si>
  <si>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</si>
  <si>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</si>
  <si>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</si>
  <si>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</si>
  <si>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</si>
  <si>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</si>
  <si>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 2 x гр. 3)</t>
  </si>
  <si>
    <t>19</t>
  </si>
  <si>
    <t>100</t>
  </si>
  <si>
    <t>500</t>
  </si>
  <si>
    <t>120</t>
  </si>
  <si>
    <t>121</t>
  </si>
  <si>
    <t>150</t>
  </si>
  <si>
    <t>151</t>
  </si>
  <si>
    <t>183</t>
  </si>
  <si>
    <t>131</t>
  </si>
  <si>
    <t>200</t>
  </si>
  <si>
    <t>Социальные и иные выплаты населению</t>
  </si>
  <si>
    <t>296</t>
  </si>
  <si>
    <t>Код ВР</t>
  </si>
  <si>
    <t>261</t>
  </si>
  <si>
    <t>231</t>
  </si>
  <si>
    <t>Прочие расходы</t>
  </si>
  <si>
    <t>244</t>
  </si>
  <si>
    <t>851</t>
  </si>
  <si>
    <t>291</t>
  </si>
  <si>
    <t>112</t>
  </si>
  <si>
    <t>111</t>
  </si>
  <si>
    <t>119</t>
  </si>
  <si>
    <t>20</t>
  </si>
  <si>
    <t>600</t>
  </si>
  <si>
    <t>134</t>
  </si>
  <si>
    <t>135</t>
  </si>
  <si>
    <t>189</t>
  </si>
  <si>
    <t>184</t>
  </si>
  <si>
    <t>210</t>
  </si>
  <si>
    <t xml:space="preserve">в том числе на: выплаты персоналу всего:
</t>
  </si>
  <si>
    <t>220</t>
  </si>
  <si>
    <t>230</t>
  </si>
  <si>
    <t>260</t>
  </si>
  <si>
    <t>социальные и иные выплаты населению, всего:</t>
  </si>
  <si>
    <t>уплату налогов, сборов и иных платежей, всего:</t>
  </si>
  <si>
    <t>расходы на закупку товаров, работ, услуг, всего:</t>
  </si>
  <si>
    <t>иные выплаты перосналу за исключением фонда оплаты труда</t>
  </si>
  <si>
    <t>852</t>
  </si>
  <si>
    <t>853</t>
  </si>
  <si>
    <t xml:space="preserve">Объем финансового обеспечения, руб. (с точностью до двух знаков после запятой - 0,00)
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</si>
  <si>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</si>
  <si>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</si>
  <si>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</si>
  <si>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</si>
  <si>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</si>
  <si>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Плановые показатели по поступлениям и расходам (выплатам) учреждения</t>
  </si>
  <si>
    <t>а</t>
  </si>
  <si>
    <t>б</t>
  </si>
  <si>
    <t>из них по лицевым счетам, открытым в кредитных организациях</t>
  </si>
  <si>
    <t>9.1</t>
  </si>
  <si>
    <t>гранты (из графы 9)</t>
  </si>
  <si>
    <t>6.1</t>
  </si>
  <si>
    <t>Код по бюджетной классификации РФ</t>
  </si>
  <si>
    <t>услуга (работа) №1</t>
  </si>
  <si>
    <t>01500000000412221</t>
  </si>
  <si>
    <t>Выполнение муниципального задания:</t>
  </si>
  <si>
    <t xml:space="preserve">Поступление в части софинансирования развития кадрового потенциала системы дошкольного, общего и дополнительного образования за счет средств местного бюджета.
</t>
  </si>
  <si>
    <t>Поступление  на развитие кадрового потенциала системы дошкольного, общего и дополнительного образования в рамках основного мероприятия "Реализация образовательных программ общего образования" МП «Современное образование во Всеволожском муниципальном районе Ленинградской области" за счет средств областного бюджета</t>
  </si>
  <si>
    <t>015112031</t>
  </si>
  <si>
    <t>Поступления в части затрат на выполнение натуральных норм питания детей</t>
  </si>
  <si>
    <t>015112262</t>
  </si>
  <si>
    <t>Поступления в части затрат на приобретение продуктов питания для льготных категорий детей</t>
  </si>
  <si>
    <t>015112263</t>
  </si>
  <si>
    <t xml:space="preserve">Поступление в части расходов на реализацию мероприятий по развитию общественной  инфраструктуры муниципального значения </t>
  </si>
  <si>
    <t>015112061</t>
  </si>
  <si>
    <t>015112134</t>
  </si>
  <si>
    <t>015012600</t>
  </si>
  <si>
    <t>01500000000411211</t>
  </si>
  <si>
    <t>01500000000511211</t>
  </si>
  <si>
    <t>01500000000512211</t>
  </si>
  <si>
    <t>01500000000411213</t>
  </si>
  <si>
    <t>01500000000511213</t>
  </si>
  <si>
    <t>01500000000512213</t>
  </si>
  <si>
    <t>01500000000412223</t>
  </si>
  <si>
    <t>01500000000412225</t>
  </si>
  <si>
    <t>01500000000412226</t>
  </si>
  <si>
    <t>01500000000511310</t>
  </si>
  <si>
    <t>01500000000511340</t>
  </si>
  <si>
    <t>01500000000413291</t>
  </si>
  <si>
    <t>000000000</t>
  </si>
  <si>
    <t xml:space="preserve">Арендная плата за пользование имуществом </t>
  </si>
  <si>
    <t>Питание сотрудников</t>
  </si>
  <si>
    <t>Муниципальное дошкольное образовательное бюджетное учреждение "Детский сад комбинированного вида №1" г.Всеволожска</t>
  </si>
  <si>
    <t>43502597</t>
  </si>
  <si>
    <t>Местный бюджет</t>
  </si>
  <si>
    <t>Повар</t>
  </si>
  <si>
    <t>Кухонный рабочий</t>
  </si>
  <si>
    <t>Кладовщик</t>
  </si>
  <si>
    <t>Грузчик</t>
  </si>
  <si>
    <t>Кастелянша</t>
  </si>
  <si>
    <t>Машинист по стирке и ремонту спецодежды</t>
  </si>
  <si>
    <t>Областной бюджет</t>
  </si>
  <si>
    <t>Заведующий</t>
  </si>
  <si>
    <t>Заместитель заведующего по ВР</t>
  </si>
  <si>
    <t>Заместитель заведующего по безопасности</t>
  </si>
  <si>
    <t>Заведующий хозяйством</t>
  </si>
  <si>
    <t>Бухгалтер</t>
  </si>
  <si>
    <t>Младший воспитатель</t>
  </si>
  <si>
    <t>Уборщик служебных помещений</t>
  </si>
  <si>
    <t>Дворник</t>
  </si>
  <si>
    <t>Рабочий по комплексному обслуживанию зданий</t>
  </si>
  <si>
    <t>Воспитатель</t>
  </si>
  <si>
    <t>Инструктор по физической культуре</t>
  </si>
  <si>
    <t>Музыкальный руководитель</t>
  </si>
  <si>
    <t>Учитель-дефектолог</t>
  </si>
  <si>
    <t>Педагог-психолог</t>
  </si>
  <si>
    <t>Учитель-логопед</t>
  </si>
  <si>
    <t>Делопроизводитель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</si>
  <si>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</si>
  <si>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</si>
  <si>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</si>
  <si>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</si>
  <si>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</si>
  <si>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</si>
  <si>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</si>
  <si>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</si>
  <si>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</si>
  <si>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</si>
  <si>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</si>
  <si>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</si>
  <si>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</si>
  <si>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</si>
  <si>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К.Е. Алексеева</t>
  </si>
  <si>
    <t>М.С. Сакович</t>
  </si>
  <si>
    <t>тел. __8(81370)44-160_</t>
  </si>
  <si>
    <t>земельный налог</t>
  </si>
  <si>
    <t>Обслуживание системы канализации</t>
  </si>
  <si>
    <t>Обслуживание ИТП</t>
  </si>
  <si>
    <t>ТО и ППР системы видеонаблюдения</t>
  </si>
  <si>
    <t>Обслуживание системы вентиляции</t>
  </si>
  <si>
    <t>Ремонт ОУАОПС</t>
  </si>
  <si>
    <t xml:space="preserve">Испытание СВПВ </t>
  </si>
  <si>
    <t>Техническое обслуживание АОПС</t>
  </si>
  <si>
    <t>Техническое ослуживание УАОПС</t>
  </si>
  <si>
    <t xml:space="preserve">ТО и ППР </t>
  </si>
  <si>
    <t>Обучение персонала</t>
  </si>
  <si>
    <t>Услуги по охране</t>
  </si>
  <si>
    <t>Вывоз мусора</t>
  </si>
  <si>
    <t>Монтаж ТС</t>
  </si>
  <si>
    <t>Установка доп. Оборудования</t>
  </si>
  <si>
    <t>Обслуживание АПС</t>
  </si>
  <si>
    <t>Экстренный выезд ГБР</t>
  </si>
  <si>
    <t>Обследование КТС</t>
  </si>
  <si>
    <t>Консультационные услуги</t>
  </si>
  <si>
    <t>Уборка снега</t>
  </si>
  <si>
    <t>Питьевая  вода (для сотрудников)</t>
  </si>
  <si>
    <t>Канцелярские принадлежности</t>
  </si>
  <si>
    <t>Медикаменты</t>
  </si>
  <si>
    <t>Строительные материалы</t>
  </si>
  <si>
    <t>Хозяйственные и моющие средства</t>
  </si>
  <si>
    <t>Электротехнические материалы</t>
  </si>
  <si>
    <t>Учебные пособия</t>
  </si>
  <si>
    <t>Основные средства</t>
  </si>
  <si>
    <t>Реализация основной общеобразовательной программы дошкольного образования</t>
  </si>
  <si>
    <t>0000000000000000</t>
  </si>
  <si>
    <t>Приложение</t>
  </si>
  <si>
    <t>к приказу Комитета по образованию</t>
  </si>
  <si>
    <t>от "01" августа 2018 года № 130</t>
  </si>
  <si>
    <t>(заполняется бюджетным учреждением)</t>
  </si>
  <si>
    <t>(наименование должности лица, утверждающего документ)</t>
  </si>
  <si>
    <t>ПЛАН</t>
  </si>
  <si>
    <t>ФИНАНСОВО-ХОЗЯЙСТВЕННОЙ ДЕЯТЕЛЬНОСТИ</t>
  </si>
  <si>
    <t>МУНИЦИПАЛЬНОГО УЧРЕЖДЕНИЯ</t>
  </si>
  <si>
    <t>(наименование муниципального учреждения)</t>
  </si>
  <si>
    <t>Наименование органа, осуществляющего функции</t>
  </si>
  <si>
    <t>Глава по БК</t>
  </si>
  <si>
    <t>Главного распорядителя</t>
  </si>
  <si>
    <t>по ОКАТО</t>
  </si>
  <si>
    <t>по ОКЕИ</t>
  </si>
  <si>
    <t>по ОКВ</t>
  </si>
  <si>
    <t>Идентификационный номер налогоплательщика (ИНН)</t>
  </si>
  <si>
    <t>Код причины постановки на учет (КПП)</t>
  </si>
  <si>
    <t>Единица измерения: руб.</t>
  </si>
  <si>
    <t>Раздел 1. Сведения о деятельности учреждения</t>
  </si>
  <si>
    <t xml:space="preserve">1. Цели деятельности учреждения </t>
  </si>
  <si>
    <t>2. Виды деятельности учреждения</t>
  </si>
  <si>
    <t>в соответствии с ОКВЭД и Уставом</t>
  </si>
  <si>
    <t>3. Наименование и реквизиты приказа учреждения об утверждении перечня платных услуг (работ), предоставление (выполнение) которых для физических и юридических лиц осуществляется на платной основе, и размера платы за услуги (работы)</t>
  </si>
  <si>
    <t>в соответствии с Уставом</t>
  </si>
  <si>
    <t>4. Общая балансовая стоимость недвижимого муниципального имущества на дату составления плана</t>
  </si>
  <si>
    <t>в разрезе стоимости имущества:</t>
  </si>
  <si>
    <t>закрепленного собственником имущества за учреждением на праве оперативного управления</t>
  </si>
  <si>
    <t>приобретенного учреждением за счет выделенных собственником имущества учреждения средств</t>
  </si>
  <si>
    <t>приобретенного учреждением за счет доходов, полученных от иной приносящей доход деятельности</t>
  </si>
  <si>
    <t>5. Общая балансовая стоимость движимого муниципального имущества на дату составления плана</t>
  </si>
  <si>
    <t>в том числе балансовая стоимость особо ценного движимого имущества</t>
  </si>
  <si>
    <t>6. Сведения об имуществе учреждения, переданном в аренду физическим лицам и сторонним организациям</t>
  </si>
  <si>
    <t>7. Сведения об имуществе, арендуемом учреждением или предоставленном учреждению в соответствии с договорами безвозмездного пользования</t>
  </si>
  <si>
    <t>Комитет по образованию администрации "Всеволожский муниципальный район" Ленинградской области</t>
  </si>
  <si>
    <t>Соломахина Л.Г.</t>
  </si>
  <si>
    <t>Федоренко И.П.</t>
  </si>
  <si>
    <r>
      <t xml:space="preserve">Наименование учреждения: </t>
    </r>
    <r>
      <rPr>
        <sz val="12"/>
        <rFont val="Times New Roman"/>
        <family val="1"/>
        <charset val="204"/>
      </rPr>
      <t xml:space="preserve">МДОБУ "ДСКВ №1" </t>
    </r>
  </si>
  <si>
    <r>
      <t xml:space="preserve">Адрес: </t>
    </r>
    <r>
      <rPr>
        <sz val="12"/>
        <rFont val="Times New Roman"/>
        <family val="1"/>
        <charset val="204"/>
      </rPr>
      <t>188643 Ленинградская область г.Всеволожск ул.Героев д.5</t>
    </r>
  </si>
  <si>
    <t>01500000000411310</t>
  </si>
  <si>
    <t>292</t>
  </si>
  <si>
    <t>295</t>
  </si>
  <si>
    <t>01500000000412292</t>
  </si>
  <si>
    <t>01500000000412295</t>
  </si>
  <si>
    <t>21</t>
  </si>
  <si>
    <t>Арендная плата</t>
  </si>
  <si>
    <t>Объем финансового обеспечения на текущий (очередной) финансовый 2019 год</t>
  </si>
  <si>
    <t>Объем финансового обеспечения на 1-й год планового периода 2020 год)</t>
  </si>
  <si>
    <t>Объем финансового обеспечения на 2-й год планового периода 2021 год)</t>
  </si>
  <si>
    <t>015112103</t>
  </si>
  <si>
    <t>Поступление субсидий бюджетным, автономным учреждениям и иным некоммерческим организациям на Строительство, реконструкцию, приобретение объектов для организации дошкольного образования, капитальный ремонт организаций дошкольного образования за счет средств местного бюджета</t>
  </si>
  <si>
    <t>00000000000000000</t>
  </si>
  <si>
    <t>341</t>
  </si>
  <si>
    <t>01500000000411341</t>
  </si>
  <si>
    <t>342</t>
  </si>
  <si>
    <t>343</t>
  </si>
  <si>
    <t>01500000000411343</t>
  </si>
  <si>
    <t>344</t>
  </si>
  <si>
    <t>01500000000411344</t>
  </si>
  <si>
    <t>345</t>
  </si>
  <si>
    <t>01500000000411345</t>
  </si>
  <si>
    <t>346</t>
  </si>
  <si>
    <t>01500000000411346</t>
  </si>
  <si>
    <t>347</t>
  </si>
  <si>
    <t>01500000000411347</t>
  </si>
  <si>
    <t>349</t>
  </si>
  <si>
    <t>01500000000411349</t>
  </si>
  <si>
    <t>01500000002162342</t>
  </si>
  <si>
    <t>01500000002164342</t>
  </si>
  <si>
    <t>266</t>
  </si>
  <si>
    <t>Социальные пособия и компенсации персоналу в денежной форме</t>
  </si>
  <si>
    <t>на 2019 год и плановый период 2020 и 2021 гг.</t>
  </si>
  <si>
    <t>на 2019 г. (очередной финансовый год)</t>
  </si>
  <si>
    <t>на 2020 г. (1-ый год планового периода)</t>
  </si>
  <si>
    <t>на 2021 г. (2-ой год планового периода)</t>
  </si>
  <si>
    <t>на 2019 год</t>
  </si>
  <si>
    <t>_______________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</si>
</sst>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Border="1"/>
    <xf numFmtId="49" fontId="4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4" fillId="0" borderId="0" xfId="0" applyNumberFormat="1" applyFont="1" applyFill="1"/>
    <xf numFmtId="0" fontId="2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2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8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0" fillId="0" borderId="2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center" vertical="top"/>
    </xf>
    <xf numFmtId="0" fontId="13" fillId="0" borderId="3" xfId="0" applyFont="1" applyFill="1" applyBorder="1" applyAlignment="1">
      <alignment horizontal="left" vertical="center" wrapText="1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right" vertical="center"/>
    </xf>
    <xf numFmtId="4" fontId="13" fillId="0" borderId="3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/>
    <xf numFmtId="0" fontId="4" fillId="0" borderId="0" xfId="0" applyFont="1" applyBorder="1" applyAlignment="1">
      <alignment vertical="top"/>
    </xf>
    <xf numFmtId="0" fontId="4" fillId="0" borderId="0" xfId="0" applyFont="1" applyBorder="1"/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0" xfId="0" applyFo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2" borderId="3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9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4" fillId="0" borderId="9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6" xfId="0" applyFont="1" applyBorder="1" applyAlignment="1">
      <alignment horizontal="right" wrapText="1"/>
    </xf>
    <xf numFmtId="0" fontId="4" fillId="0" borderId="7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4" fillId="0" borderId="6" xfId="0" applyNumberFormat="1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4" fontId="4" fillId="0" borderId="7" xfId="0" applyNumberFormat="1" applyFont="1" applyBorder="1" applyAlignment="1">
      <alignment horizontal="right" wrapText="1"/>
    </xf>
    <xf numFmtId="16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49" fontId="4" fillId="0" borderId="7" xfId="0" applyNumberFormat="1" applyFont="1" applyFill="1" applyBorder="1" applyAlignment="1">
      <alignment horizontal="center" vertical="center" wrapText="1" shrinkToFit="1"/>
    </xf>
    <xf numFmtId="49" fontId="4" fillId="0" borderId="8" xfId="0" applyNumberFormat="1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6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wrapText="1"/>
    </xf>
    <xf numFmtId="0" fontId="1" fillId="0" borderId="3" xfId="0" applyNumberFormat="1" applyFont="1" applyBorder="1" applyAlignment="1">
      <alignment horizontal="right" vertical="center"/>
    </xf>
    <xf numFmtId="0" fontId="1" fillId="0" borderId="7" xfId="0" applyNumberFormat="1" applyFont="1" applyBorder="1" applyAlignment="1">
      <alignment horizontal="right" vertical="center"/>
    </xf>
    <xf numFmtId="0" fontId="1" fillId="0" borderId="8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justify" wrapText="1"/>
    </xf>
    <xf numFmtId="0" fontId="8" fillId="0" borderId="0" xfId="0" applyNumberFormat="1" applyFont="1" applyBorder="1" applyAlignment="1">
      <alignment horizontal="justify" wrapText="1"/>
    </xf>
    <xf numFmtId="0" fontId="1" fillId="0" borderId="7" xfId="0" applyNumberFormat="1" applyFont="1" applyBorder="1" applyAlignment="1">
      <alignment horizontal="left" vertical="center" wrapText="1" indent="2"/>
    </xf>
    <xf numFmtId="0" fontId="1" fillId="0" borderId="8" xfId="0" applyNumberFormat="1" applyFont="1" applyBorder="1" applyAlignment="1">
      <alignment horizontal="left" vertical="center" wrapText="1" indent="2"/>
    </xf>
    <xf numFmtId="49" fontId="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 wrapText="1" indent="2"/>
    </xf>
    <xf numFmtId="0" fontId="1" fillId="0" borderId="10" xfId="0" applyNumberFormat="1" applyFont="1" applyBorder="1" applyAlignment="1">
      <alignment horizontal="left" vertical="center" wrapText="1" indent="2"/>
    </xf>
    <xf numFmtId="0" fontId="1" fillId="0" borderId="4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/>
    </xf>
    <xf numFmtId="0" fontId="1" fillId="3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46"/>
  <sheetViews>
    <sheetView tabSelected="1" view="pageBreakPreview" zoomScaleNormal="100" zoomScaleSheetLayoutView="100" workbookViewId="0">
      <selection activeCell="AZ11" sqref="AZ11"/>
    </sheetView>
  </sheetViews>
  <sheetFormatPr defaultColWidth="0.85546875" defaultRowHeight="18.75" x14ac:dyDescent="0.3"/>
  <cols>
    <col min="1" max="35" width="0.85546875" style="2"/>
    <col min="36" max="36" width="2.140625" style="2" customWidth="1"/>
    <col min="37" max="37" width="1.85546875" style="2" customWidth="1"/>
    <col min="38" max="90" width="0.85546875" style="2"/>
    <col min="91" max="91" width="1.7109375" style="2" customWidth="1"/>
    <col min="92" max="16384" width="0.85546875" style="2"/>
  </cols>
  <sheetData>
    <row r="1" spans="1:130" x14ac:dyDescent="0.3">
      <c r="CA1" s="105" t="s">
        <v>464</v>
      </c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</row>
    <row r="2" spans="1:130" x14ac:dyDescent="0.3">
      <c r="BE2" s="105" t="s">
        <v>465</v>
      </c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</row>
    <row r="3" spans="1:130" ht="15.75" customHeight="1" x14ac:dyDescent="0.3">
      <c r="BE3" s="105" t="s">
        <v>466</v>
      </c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Z3" s="6"/>
    </row>
    <row r="4" spans="1:130" s="1" customFormat="1" ht="12.7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</row>
    <row r="5" spans="1:130" x14ac:dyDescent="0.3">
      <c r="A5" s="106" t="s">
        <v>467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</row>
    <row r="6" spans="1:130" s="1" customFormat="1" ht="18" customHeight="1" x14ac:dyDescent="0.25">
      <c r="A6" s="107" t="s">
        <v>49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72"/>
      <c r="AY6" s="73"/>
      <c r="AZ6" s="73"/>
      <c r="BA6" s="73"/>
      <c r="BB6" s="73"/>
      <c r="BC6" s="73"/>
      <c r="BD6" s="73"/>
      <c r="BE6" s="107" t="s">
        <v>5</v>
      </c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</row>
    <row r="7" spans="1:130" ht="87.75" customHeight="1" x14ac:dyDescent="0.3">
      <c r="A7" s="108" t="s">
        <v>50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74"/>
      <c r="AY7" s="73"/>
      <c r="AZ7" s="73"/>
      <c r="BA7" s="73"/>
      <c r="BB7" s="73"/>
      <c r="BC7" s="73"/>
      <c r="BD7" s="73"/>
      <c r="BE7" s="108" t="s">
        <v>51</v>
      </c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</row>
    <row r="8" spans="1:130" x14ac:dyDescent="0.3">
      <c r="A8" s="109" t="s">
        <v>468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75"/>
      <c r="AY8" s="73"/>
      <c r="AZ8" s="73"/>
      <c r="BA8" s="73"/>
      <c r="BB8" s="73"/>
      <c r="BC8" s="73"/>
      <c r="BD8" s="73"/>
      <c r="BE8" s="109" t="s">
        <v>468</v>
      </c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</row>
    <row r="9" spans="1:130" x14ac:dyDescent="0.3">
      <c r="A9" s="73"/>
      <c r="B9" s="73"/>
      <c r="C9" s="73"/>
      <c r="D9" s="73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 t="s">
        <v>498</v>
      </c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76"/>
      <c r="AY9" s="73"/>
      <c r="AZ9" s="73"/>
      <c r="BA9" s="73"/>
      <c r="BB9" s="73"/>
      <c r="BC9" s="73" t="s">
        <v>12</v>
      </c>
      <c r="BD9" s="73"/>
      <c r="BE9" s="73"/>
      <c r="BF9" s="73"/>
      <c r="BG9" s="73"/>
      <c r="BH9" s="73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 t="s">
        <v>499</v>
      </c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</row>
    <row r="10" spans="1:130" x14ac:dyDescent="0.3">
      <c r="A10" s="73"/>
      <c r="B10" s="73"/>
      <c r="C10" s="73"/>
      <c r="D10" s="73"/>
      <c r="E10" s="111" t="s">
        <v>3</v>
      </c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 t="s">
        <v>4</v>
      </c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77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111" t="s">
        <v>3</v>
      </c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 t="s">
        <v>4</v>
      </c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</row>
    <row r="11" spans="1:130" s="3" customFormat="1" x14ac:dyDescent="0.3">
      <c r="A11" s="73"/>
      <c r="B11" s="73"/>
      <c r="C11" s="73"/>
      <c r="D11" s="73"/>
      <c r="E11" s="73"/>
      <c r="F11" s="71" t="s">
        <v>0</v>
      </c>
      <c r="G11" s="112"/>
      <c r="H11" s="112"/>
      <c r="I11" s="112"/>
      <c r="J11" s="112"/>
      <c r="K11" s="73" t="s">
        <v>0</v>
      </c>
      <c r="L11" s="73"/>
      <c r="M11" s="73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3">
        <v>20</v>
      </c>
      <c r="AG11" s="113"/>
      <c r="AH11" s="113"/>
      <c r="AI11" s="113"/>
      <c r="AJ11" s="112" t="s">
        <v>309</v>
      </c>
      <c r="AK11" s="112"/>
      <c r="AL11" s="112"/>
      <c r="AM11" s="112"/>
      <c r="AN11" s="73" t="s">
        <v>1</v>
      </c>
      <c r="AO11" s="73"/>
      <c r="AP11" s="73"/>
      <c r="AQ11" s="73"/>
      <c r="AR11" s="73"/>
      <c r="AS11" s="73"/>
      <c r="AT11" s="73"/>
      <c r="AU11" s="73"/>
      <c r="AV11" s="73"/>
      <c r="AW11" s="73"/>
      <c r="AX11" s="78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1" t="s">
        <v>0</v>
      </c>
      <c r="BK11" s="112"/>
      <c r="BL11" s="112"/>
      <c r="BM11" s="112"/>
      <c r="BN11" s="112"/>
      <c r="BO11" s="73" t="s">
        <v>0</v>
      </c>
      <c r="BP11" s="73"/>
      <c r="BQ11" s="73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3">
        <v>20</v>
      </c>
      <c r="CK11" s="113"/>
      <c r="CL11" s="113"/>
      <c r="CM11" s="113"/>
      <c r="CN11" s="112" t="s">
        <v>309</v>
      </c>
      <c r="CO11" s="112"/>
      <c r="CP11" s="112"/>
      <c r="CQ11" s="112"/>
      <c r="CR11" s="73" t="s">
        <v>1</v>
      </c>
      <c r="CS11" s="73"/>
      <c r="CT11" s="73"/>
      <c r="CU11" s="73"/>
      <c r="CV11" s="73"/>
      <c r="CW11" s="73"/>
      <c r="CX11" s="73"/>
      <c r="CY11" s="73"/>
      <c r="CZ11" s="73"/>
      <c r="DA11" s="73"/>
    </row>
    <row r="12" spans="1:130" ht="6" customHeight="1" x14ac:dyDescent="0.3">
      <c r="A12" s="73"/>
      <c r="B12" s="73"/>
      <c r="C12" s="73"/>
      <c r="D12" s="73"/>
      <c r="E12" s="73"/>
      <c r="F12" s="71"/>
      <c r="G12" s="79"/>
      <c r="H12" s="79"/>
      <c r="I12" s="79"/>
      <c r="J12" s="79"/>
      <c r="K12" s="73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80"/>
      <c r="AG12" s="80"/>
      <c r="AH12" s="80"/>
      <c r="AI12" s="80"/>
      <c r="AJ12" s="79"/>
      <c r="AK12" s="79"/>
      <c r="AL12" s="79"/>
      <c r="AM12" s="79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8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1"/>
      <c r="BK12" s="79"/>
      <c r="BL12" s="79"/>
      <c r="BM12" s="79"/>
      <c r="BN12" s="79"/>
      <c r="BO12" s="73"/>
      <c r="BP12" s="73"/>
      <c r="BQ12" s="73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80"/>
      <c r="CK12" s="80"/>
      <c r="CL12" s="80"/>
      <c r="CM12" s="80"/>
      <c r="CN12" s="79"/>
      <c r="CO12" s="79"/>
      <c r="CP12" s="79"/>
      <c r="CQ12" s="79"/>
      <c r="CR12" s="73"/>
      <c r="CS12" s="73"/>
      <c r="CT12" s="73"/>
      <c r="CU12" s="73"/>
      <c r="CV12" s="73"/>
      <c r="CW12" s="73"/>
      <c r="CX12" s="73"/>
      <c r="CY12" s="73"/>
      <c r="CZ12" s="73"/>
      <c r="DA12" s="73"/>
    </row>
    <row r="13" spans="1:130" s="4" customFormat="1" x14ac:dyDescent="0.3">
      <c r="A13" s="73"/>
      <c r="B13" s="73"/>
      <c r="C13" s="73"/>
      <c r="D13" s="73"/>
      <c r="E13" s="73"/>
      <c r="F13" s="71"/>
      <c r="G13" s="79"/>
      <c r="H13" s="79"/>
      <c r="I13" s="79"/>
      <c r="J13" s="79"/>
      <c r="K13" s="73"/>
      <c r="L13" s="73"/>
      <c r="M13" s="73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80"/>
      <c r="AG13" s="80"/>
      <c r="AH13" s="80"/>
      <c r="AI13" s="80"/>
      <c r="AJ13" s="79"/>
      <c r="AK13" s="79"/>
      <c r="AL13" s="79"/>
      <c r="AM13" s="79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8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1"/>
      <c r="BK13" s="79"/>
      <c r="BL13" s="79"/>
      <c r="BM13" s="79"/>
      <c r="BN13" s="79"/>
      <c r="BO13" s="73"/>
      <c r="BP13" s="73"/>
      <c r="BQ13" s="73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80"/>
      <c r="CK13" s="80"/>
      <c r="CL13" s="80"/>
      <c r="CM13" s="80"/>
      <c r="CN13" s="79"/>
      <c r="CO13" s="79"/>
      <c r="CP13" s="79"/>
      <c r="CQ13" s="79"/>
      <c r="CR13" s="73"/>
      <c r="CS13" s="73"/>
      <c r="CT13" s="73"/>
      <c r="CU13" s="73"/>
      <c r="CV13" s="73"/>
      <c r="CW13" s="73"/>
      <c r="CX13" s="73"/>
      <c r="CY13" s="73"/>
      <c r="CZ13" s="73"/>
      <c r="DA13" s="73"/>
    </row>
    <row r="14" spans="1:130" s="4" customFormat="1" x14ac:dyDescent="0.3">
      <c r="A14" s="102" t="s">
        <v>469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</row>
    <row r="15" spans="1:130" s="4" customFormat="1" x14ac:dyDescent="0.3">
      <c r="A15" s="102" t="s">
        <v>470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</row>
    <row r="16" spans="1:130" s="5" customFormat="1" ht="18.75" customHeight="1" x14ac:dyDescent="0.25">
      <c r="A16" s="102" t="s">
        <v>471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</row>
    <row r="17" spans="1:105" s="5" customFormat="1" ht="34.5" customHeight="1" x14ac:dyDescent="0.25">
      <c r="A17" s="103" t="s">
        <v>391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</row>
    <row r="18" spans="1:105" s="5" customFormat="1" ht="12.75" customHeight="1" x14ac:dyDescent="0.2">
      <c r="A18" s="104" t="s">
        <v>472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</row>
    <row r="19" spans="1:105" x14ac:dyDescent="0.3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2"/>
      <c r="V19" s="82"/>
      <c r="W19" s="82"/>
      <c r="X19" s="81"/>
      <c r="Y19" s="81"/>
      <c r="Z19" s="82" t="s">
        <v>10</v>
      </c>
      <c r="AA19" s="99" t="s">
        <v>309</v>
      </c>
      <c r="AB19" s="99"/>
      <c r="AC19" s="99"/>
      <c r="AD19" s="99"/>
      <c r="AE19" s="100" t="s">
        <v>13</v>
      </c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99" t="s">
        <v>331</v>
      </c>
      <c r="BN19" s="99"/>
      <c r="BO19" s="99"/>
      <c r="BP19" s="99"/>
      <c r="BQ19" s="81"/>
      <c r="BR19" s="81"/>
      <c r="BS19" s="81"/>
      <c r="BT19" s="81"/>
      <c r="BU19" s="81"/>
      <c r="BV19" s="81"/>
      <c r="BW19" s="83" t="s">
        <v>14</v>
      </c>
      <c r="BX19" s="99" t="s">
        <v>507</v>
      </c>
      <c r="BY19" s="99"/>
      <c r="BZ19" s="99"/>
      <c r="CA19" s="99"/>
      <c r="CB19" s="81" t="s">
        <v>15</v>
      </c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</row>
    <row r="20" spans="1:105" ht="19.149999999999999" customHeight="1" x14ac:dyDescent="0.3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</row>
    <row r="21" spans="1:105" ht="30" customHeight="1" x14ac:dyDescent="0.3">
      <c r="A21" s="114" t="s">
        <v>473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115" t="s">
        <v>474</v>
      </c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6"/>
      <c r="CL21" s="117" t="s">
        <v>52</v>
      </c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9"/>
    </row>
    <row r="22" spans="1:105" ht="15.6" customHeight="1" x14ac:dyDescent="0.3">
      <c r="A22" s="120" t="s">
        <v>475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121" t="s">
        <v>7</v>
      </c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17" t="s">
        <v>392</v>
      </c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9"/>
    </row>
    <row r="23" spans="1:105" ht="33" customHeight="1" x14ac:dyDescent="0.3">
      <c r="A23" s="122" t="s">
        <v>497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84"/>
      <c r="BN23" s="84"/>
      <c r="BO23" s="84"/>
      <c r="BP23" s="84"/>
      <c r="BQ23" s="84"/>
      <c r="BR23" s="84"/>
      <c r="BS23" s="84"/>
      <c r="BT23" s="85"/>
      <c r="BU23" s="85"/>
      <c r="BV23" s="85"/>
      <c r="BW23" s="85"/>
      <c r="BX23" s="121" t="s">
        <v>476</v>
      </c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3"/>
      <c r="CL23" s="117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9"/>
    </row>
    <row r="24" spans="1:105" ht="18" customHeight="1" x14ac:dyDescent="0.3">
      <c r="A24" s="124" t="s">
        <v>500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121" t="s">
        <v>477</v>
      </c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3"/>
      <c r="CL24" s="117" t="s">
        <v>16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9"/>
    </row>
    <row r="25" spans="1:105" ht="33" customHeight="1" x14ac:dyDescent="0.3">
      <c r="A25" s="125" t="s">
        <v>501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 t="s">
        <v>478</v>
      </c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6"/>
      <c r="CL25" s="117" t="s">
        <v>16</v>
      </c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9"/>
    </row>
    <row r="26" spans="1:105" ht="31.5" customHeight="1" x14ac:dyDescent="0.3">
      <c r="A26" s="126" t="s">
        <v>479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7">
        <v>4703131702</v>
      </c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121" t="s">
        <v>6</v>
      </c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17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9"/>
    </row>
    <row r="27" spans="1:105" x14ac:dyDescent="0.3">
      <c r="A27" s="126" t="s">
        <v>480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8">
        <v>470301001</v>
      </c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</row>
    <row r="28" spans="1:105" x14ac:dyDescent="0.3">
      <c r="A28" s="126" t="s">
        <v>481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</row>
    <row r="29" spans="1:105" x14ac:dyDescent="0.3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9"/>
      <c r="AP29" s="89"/>
      <c r="AQ29" s="89"/>
      <c r="AR29" s="89"/>
      <c r="AS29" s="90"/>
      <c r="AT29" s="90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</row>
    <row r="30" spans="1:105" x14ac:dyDescent="0.3">
      <c r="A30" s="129" t="s">
        <v>482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</row>
    <row r="31" spans="1:105" x14ac:dyDescent="0.3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</row>
    <row r="32" spans="1:105" x14ac:dyDescent="0.3">
      <c r="A32" s="130" t="s">
        <v>483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</row>
    <row r="33" spans="1:105" x14ac:dyDescent="0.3">
      <c r="A33" s="131" t="s">
        <v>462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</row>
    <row r="34" spans="1:105" x14ac:dyDescent="0.3">
      <c r="A34" s="130" t="s">
        <v>484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</row>
    <row r="35" spans="1:105" x14ac:dyDescent="0.3">
      <c r="A35" s="131" t="s">
        <v>485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</row>
    <row r="36" spans="1:105" ht="57.75" customHeight="1" x14ac:dyDescent="0.3">
      <c r="A36" s="133" t="s">
        <v>486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</row>
    <row r="37" spans="1:105" ht="15" customHeight="1" x14ac:dyDescent="0.3">
      <c r="A37" s="131" t="s">
        <v>487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</row>
    <row r="38" spans="1:105" ht="36" customHeight="1" x14ac:dyDescent="0.3">
      <c r="A38" s="114" t="s">
        <v>488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34">
        <v>192642478.22999999</v>
      </c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</row>
    <row r="39" spans="1:105" ht="21" customHeight="1" x14ac:dyDescent="0.3">
      <c r="A39" s="135" t="s">
        <v>489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</row>
    <row r="40" spans="1:105" ht="30.75" customHeight="1" x14ac:dyDescent="0.3">
      <c r="A40" s="136" t="s">
        <v>490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4">
        <v>192642478.22999999</v>
      </c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</row>
    <row r="41" spans="1:105" ht="31.5" customHeight="1" x14ac:dyDescent="0.3">
      <c r="A41" s="136" t="s">
        <v>491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</row>
    <row r="42" spans="1:105" ht="31.5" customHeight="1" x14ac:dyDescent="0.3">
      <c r="A42" s="136" t="s">
        <v>492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</row>
    <row r="43" spans="1:105" ht="34.5" customHeight="1" x14ac:dyDescent="0.3">
      <c r="A43" s="114" t="s">
        <v>493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37">
        <v>9844009.9600000009</v>
      </c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</row>
    <row r="44" spans="1:105" x14ac:dyDescent="0.3">
      <c r="A44" s="136" t="s">
        <v>494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</row>
    <row r="45" spans="1:105" ht="33.75" customHeight="1" x14ac:dyDescent="0.3">
      <c r="A45" s="114" t="s">
        <v>495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</row>
    <row r="46" spans="1:105" ht="36.75" customHeight="1" x14ac:dyDescent="0.3">
      <c r="A46" s="114" t="s">
        <v>496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</row>
  </sheetData>
  <mergeCells count="79">
    <mergeCell ref="A44:CF44"/>
    <mergeCell ref="CG44:DA44"/>
    <mergeCell ref="A45:DA45"/>
    <mergeCell ref="A46:DA46"/>
    <mergeCell ref="A41:CF41"/>
    <mergeCell ref="CG41:DA41"/>
    <mergeCell ref="A42:CF42"/>
    <mergeCell ref="CG42:DA42"/>
    <mergeCell ref="A43:CF43"/>
    <mergeCell ref="CG43:DA43"/>
    <mergeCell ref="A38:CF38"/>
    <mergeCell ref="CG38:DA38"/>
    <mergeCell ref="A39:CF39"/>
    <mergeCell ref="A40:CF40"/>
    <mergeCell ref="CG40:DA40"/>
    <mergeCell ref="A33:DA33"/>
    <mergeCell ref="A34:DA34"/>
    <mergeCell ref="A35:DA35"/>
    <mergeCell ref="A36:DA36"/>
    <mergeCell ref="A37:DA37"/>
    <mergeCell ref="A27:AW27"/>
    <mergeCell ref="AX27:BL27"/>
    <mergeCell ref="A28:AW28"/>
    <mergeCell ref="A30:DA30"/>
    <mergeCell ref="A32:DA32"/>
    <mergeCell ref="A25:BL25"/>
    <mergeCell ref="CL25:DA25"/>
    <mergeCell ref="A26:AW26"/>
    <mergeCell ref="AX26:BL26"/>
    <mergeCell ref="BX26:CK26"/>
    <mergeCell ref="CL26:DA26"/>
    <mergeCell ref="A23:BL23"/>
    <mergeCell ref="BX23:CK23"/>
    <mergeCell ref="CL23:DA23"/>
    <mergeCell ref="A24:BL24"/>
    <mergeCell ref="BX24:CK24"/>
    <mergeCell ref="CL24:DA24"/>
    <mergeCell ref="A21:BL21"/>
    <mergeCell ref="BX21:CK21"/>
    <mergeCell ref="CL21:DA21"/>
    <mergeCell ref="A22:BL22"/>
    <mergeCell ref="BX22:CK22"/>
    <mergeCell ref="CL22:DA22"/>
    <mergeCell ref="E10:V10"/>
    <mergeCell ref="W10:AW10"/>
    <mergeCell ref="BI10:BZ10"/>
    <mergeCell ref="CA10:DA10"/>
    <mergeCell ref="G11:J11"/>
    <mergeCell ref="N11:AE11"/>
    <mergeCell ref="AF11:AI11"/>
    <mergeCell ref="AJ11:AM11"/>
    <mergeCell ref="BK11:BN11"/>
    <mergeCell ref="BR11:CI11"/>
    <mergeCell ref="CJ11:CM11"/>
    <mergeCell ref="CN11:CQ11"/>
    <mergeCell ref="A8:AW8"/>
    <mergeCell ref="BE8:DA8"/>
    <mergeCell ref="E9:V9"/>
    <mergeCell ref="W9:AW9"/>
    <mergeCell ref="BI9:BZ9"/>
    <mergeCell ref="CA9:DA9"/>
    <mergeCell ref="CA1:DA1"/>
    <mergeCell ref="A5:AW5"/>
    <mergeCell ref="A6:AW6"/>
    <mergeCell ref="BE6:DA6"/>
    <mergeCell ref="A7:AW7"/>
    <mergeCell ref="BE7:DA7"/>
    <mergeCell ref="BE2:DA2"/>
    <mergeCell ref="BE3:DA3"/>
    <mergeCell ref="A14:DA14"/>
    <mergeCell ref="A15:DA15"/>
    <mergeCell ref="A16:DA16"/>
    <mergeCell ref="A17:DA17"/>
    <mergeCell ref="A18:DA18"/>
    <mergeCell ref="AA19:AD19"/>
    <mergeCell ref="AE19:BL19"/>
    <mergeCell ref="BM19:BP19"/>
    <mergeCell ref="BX19:CA19"/>
    <mergeCell ref="CL20:DA20"/>
  </mergeCells>
  <pageMargins left="1.1811023622047245" right="0.59055118110236227" top="0.78740157480314965" bottom="0.78740157480314965" header="0.19685039370078741" footer="0.19685039370078741"/>
  <pageSetup paperSize="9" scale="91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workbookViewId="0">
      <selection activeCell="H14" sqref="H14:K14"/>
    </sheetView>
  </sheetViews>
  <sheetFormatPr defaultColWidth="8.85546875" defaultRowHeight="18.75" x14ac:dyDescent="0.3"/>
  <cols>
    <col min="1" max="4" width="8.85546875" style="2"/>
    <col min="5" max="5" width="18.5703125" style="2" customWidth="1"/>
    <col min="6" max="16384" width="8.85546875" style="2"/>
  </cols>
  <sheetData>
    <row r="1" spans="1:11" ht="14.45" customHeight="1" x14ac:dyDescent="0.3">
      <c r="J1" s="105" t="s">
        <v>190</v>
      </c>
      <c r="K1" s="105"/>
    </row>
    <row r="2" spans="1:11" ht="36.6" customHeight="1" x14ac:dyDescent="0.3">
      <c r="A2" s="148" t="s">
        <v>144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4" spans="1:11" x14ac:dyDescent="0.3">
      <c r="A4" s="151" t="s">
        <v>55</v>
      </c>
      <c r="B4" s="151"/>
      <c r="C4" s="151"/>
      <c r="D4" s="151"/>
      <c r="E4" s="151" t="s">
        <v>143</v>
      </c>
      <c r="F4" s="151"/>
      <c r="G4" s="151"/>
      <c r="H4" s="151"/>
      <c r="I4" s="151"/>
      <c r="J4" s="151"/>
      <c r="K4" s="151"/>
    </row>
    <row r="5" spans="1:11" x14ac:dyDescent="0.3">
      <c r="A5" s="151"/>
      <c r="B5" s="151"/>
      <c r="C5" s="151"/>
      <c r="D5" s="151"/>
      <c r="E5" s="151" t="s">
        <v>145</v>
      </c>
      <c r="F5" s="151" t="s">
        <v>62</v>
      </c>
      <c r="G5" s="151"/>
      <c r="H5" s="151"/>
      <c r="I5" s="151"/>
      <c r="J5" s="151"/>
      <c r="K5" s="151"/>
    </row>
    <row r="6" spans="1:11" ht="90.6" customHeight="1" x14ac:dyDescent="0.3">
      <c r="A6" s="151"/>
      <c r="B6" s="151"/>
      <c r="C6" s="151"/>
      <c r="D6" s="151"/>
      <c r="E6" s="151"/>
      <c r="F6" s="151" t="s">
        <v>150</v>
      </c>
      <c r="G6" s="151"/>
      <c r="H6" s="151"/>
      <c r="I6" s="151" t="s">
        <v>146</v>
      </c>
      <c r="J6" s="151"/>
      <c r="K6" s="151"/>
    </row>
    <row r="7" spans="1:11" x14ac:dyDescent="0.3">
      <c r="A7" s="146" t="s">
        <v>147</v>
      </c>
      <c r="B7" s="146"/>
      <c r="C7" s="146"/>
      <c r="D7" s="146"/>
      <c r="E7" s="19">
        <f>F7+I7</f>
        <v>192642478.22999999</v>
      </c>
      <c r="F7" s="147">
        <v>192642478.22999999</v>
      </c>
      <c r="G7" s="147"/>
      <c r="H7" s="147"/>
      <c r="I7" s="147">
        <v>0</v>
      </c>
      <c r="J7" s="147"/>
      <c r="K7" s="147"/>
    </row>
    <row r="8" spans="1:11" x14ac:dyDescent="0.3">
      <c r="A8" s="146" t="s">
        <v>148</v>
      </c>
      <c r="B8" s="146"/>
      <c r="C8" s="146"/>
      <c r="D8" s="146"/>
      <c r="E8" s="19">
        <f>F8+I8</f>
        <v>9844009.9600000009</v>
      </c>
      <c r="F8" s="147">
        <v>9844009.9600000009</v>
      </c>
      <c r="G8" s="147"/>
      <c r="H8" s="147"/>
      <c r="I8" s="147">
        <v>0</v>
      </c>
      <c r="J8" s="147"/>
      <c r="K8" s="147"/>
    </row>
    <row r="9" spans="1:11" x14ac:dyDescent="0.3">
      <c r="A9" s="146" t="s">
        <v>149</v>
      </c>
      <c r="B9" s="146"/>
      <c r="C9" s="146"/>
      <c r="D9" s="146"/>
      <c r="E9" s="19">
        <f>E7+E8</f>
        <v>202486488.19</v>
      </c>
      <c r="F9" s="147">
        <f>F7+F8</f>
        <v>202486488.19</v>
      </c>
      <c r="G9" s="147"/>
      <c r="H9" s="147"/>
      <c r="I9" s="147">
        <f>I7+I8</f>
        <v>0</v>
      </c>
      <c r="J9" s="147"/>
      <c r="K9" s="147"/>
    </row>
    <row r="11" spans="1:11" x14ac:dyDescent="0.3">
      <c r="A11" s="148" t="s">
        <v>151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</row>
    <row r="13" spans="1:11" ht="25.9" customHeight="1" x14ac:dyDescent="0.3">
      <c r="A13" s="150" t="s">
        <v>55</v>
      </c>
      <c r="B13" s="150"/>
      <c r="C13" s="150"/>
      <c r="D13" s="150"/>
      <c r="E13" s="150"/>
      <c r="F13" s="150"/>
      <c r="G13" s="150"/>
      <c r="H13" s="149" t="s">
        <v>54</v>
      </c>
      <c r="I13" s="149"/>
      <c r="J13" s="149"/>
      <c r="K13" s="149"/>
    </row>
    <row r="14" spans="1:11" ht="18" customHeight="1" x14ac:dyDescent="0.3">
      <c r="A14" s="145" t="s">
        <v>56</v>
      </c>
      <c r="B14" s="145"/>
      <c r="C14" s="145"/>
      <c r="D14" s="145"/>
      <c r="E14" s="145"/>
      <c r="F14" s="145"/>
      <c r="G14" s="145"/>
      <c r="H14" s="144">
        <f>H16+H22</f>
        <v>202486488.19</v>
      </c>
      <c r="I14" s="144"/>
      <c r="J14" s="144"/>
      <c r="K14" s="144"/>
    </row>
    <row r="15" spans="1:11" ht="20.45" customHeight="1" x14ac:dyDescent="0.3">
      <c r="A15" s="139" t="s">
        <v>57</v>
      </c>
      <c r="B15" s="139"/>
      <c r="C15" s="139"/>
      <c r="D15" s="139"/>
      <c r="E15" s="139"/>
      <c r="F15" s="139"/>
      <c r="G15" s="139"/>
      <c r="H15" s="142">
        <v>192642478.22999999</v>
      </c>
      <c r="I15" s="142"/>
      <c r="J15" s="142"/>
      <c r="K15" s="142"/>
    </row>
    <row r="16" spans="1:11" ht="34.9" customHeight="1" x14ac:dyDescent="0.3">
      <c r="A16" s="139" t="s">
        <v>66</v>
      </c>
      <c r="B16" s="139"/>
      <c r="C16" s="139"/>
      <c r="D16" s="139"/>
      <c r="E16" s="139"/>
      <c r="F16" s="139"/>
      <c r="G16" s="139"/>
      <c r="H16" s="143">
        <v>192642478.22999999</v>
      </c>
      <c r="I16" s="143"/>
      <c r="J16" s="143"/>
      <c r="K16" s="143"/>
    </row>
    <row r="17" spans="1:11" ht="19.149999999999999" customHeight="1" x14ac:dyDescent="0.3">
      <c r="A17" s="139" t="s">
        <v>2</v>
      </c>
      <c r="B17" s="139"/>
      <c r="C17" s="139"/>
      <c r="D17" s="139"/>
      <c r="E17" s="139"/>
      <c r="F17" s="139"/>
      <c r="G17" s="139"/>
      <c r="H17" s="142"/>
      <c r="I17" s="142"/>
      <c r="J17" s="142"/>
      <c r="K17" s="142"/>
    </row>
    <row r="18" spans="1:11" ht="52.9" customHeight="1" x14ac:dyDescent="0.3">
      <c r="A18" s="139" t="s">
        <v>67</v>
      </c>
      <c r="B18" s="139"/>
      <c r="C18" s="139"/>
      <c r="D18" s="139"/>
      <c r="E18" s="139"/>
      <c r="F18" s="139"/>
      <c r="G18" s="139"/>
      <c r="H18" s="142">
        <v>202486488.19</v>
      </c>
      <c r="I18" s="142"/>
      <c r="J18" s="142"/>
      <c r="K18" s="142"/>
    </row>
    <row r="19" spans="1:11" ht="58.15" customHeight="1" x14ac:dyDescent="0.3">
      <c r="A19" s="139" t="s">
        <v>68</v>
      </c>
      <c r="B19" s="139"/>
      <c r="C19" s="139"/>
      <c r="D19" s="139"/>
      <c r="E19" s="139"/>
      <c r="F19" s="139"/>
      <c r="G19" s="139"/>
      <c r="H19" s="142">
        <v>0</v>
      </c>
      <c r="I19" s="142"/>
      <c r="J19" s="142"/>
      <c r="K19" s="142"/>
    </row>
    <row r="20" spans="1:11" ht="72" customHeight="1" x14ac:dyDescent="0.3">
      <c r="A20" s="139" t="s">
        <v>69</v>
      </c>
      <c r="B20" s="139"/>
      <c r="C20" s="139"/>
      <c r="D20" s="139"/>
      <c r="E20" s="139"/>
      <c r="F20" s="139"/>
      <c r="G20" s="139"/>
      <c r="H20" s="142">
        <v>0</v>
      </c>
      <c r="I20" s="142"/>
      <c r="J20" s="142"/>
      <c r="K20" s="142"/>
    </row>
    <row r="21" spans="1:11" ht="38.450000000000003" customHeight="1" x14ac:dyDescent="0.3">
      <c r="A21" s="139" t="s">
        <v>70</v>
      </c>
      <c r="B21" s="139"/>
      <c r="C21" s="139"/>
      <c r="D21" s="139"/>
      <c r="E21" s="139"/>
      <c r="F21" s="139"/>
      <c r="G21" s="139"/>
      <c r="H21" s="142">
        <v>183545472.22999999</v>
      </c>
      <c r="I21" s="142"/>
      <c r="J21" s="142"/>
      <c r="K21" s="142"/>
    </row>
    <row r="22" spans="1:11" ht="38.450000000000003" customHeight="1" x14ac:dyDescent="0.3">
      <c r="A22" s="139" t="s">
        <v>71</v>
      </c>
      <c r="B22" s="139"/>
      <c r="C22" s="139"/>
      <c r="D22" s="139"/>
      <c r="E22" s="139"/>
      <c r="F22" s="139"/>
      <c r="G22" s="139"/>
      <c r="H22" s="143">
        <v>9844009.9600000009</v>
      </c>
      <c r="I22" s="143"/>
      <c r="J22" s="143"/>
      <c r="K22" s="143"/>
    </row>
    <row r="23" spans="1:11" ht="19.899999999999999" customHeight="1" x14ac:dyDescent="0.3">
      <c r="A23" s="139" t="s">
        <v>2</v>
      </c>
      <c r="B23" s="139"/>
      <c r="C23" s="139"/>
      <c r="D23" s="139"/>
      <c r="E23" s="139"/>
      <c r="F23" s="139"/>
      <c r="G23" s="139"/>
      <c r="H23" s="142"/>
      <c r="I23" s="142"/>
      <c r="J23" s="142"/>
      <c r="K23" s="142"/>
    </row>
    <row r="24" spans="1:11" ht="34.15" customHeight="1" x14ac:dyDescent="0.3">
      <c r="A24" s="139" t="s">
        <v>72</v>
      </c>
      <c r="B24" s="139"/>
      <c r="C24" s="139"/>
      <c r="D24" s="139"/>
      <c r="E24" s="139"/>
      <c r="F24" s="139"/>
      <c r="G24" s="139"/>
      <c r="H24" s="142"/>
      <c r="I24" s="142"/>
      <c r="J24" s="142"/>
      <c r="K24" s="142"/>
    </row>
    <row r="25" spans="1:11" ht="37.15" customHeight="1" x14ac:dyDescent="0.3">
      <c r="A25" s="139" t="s">
        <v>73</v>
      </c>
      <c r="B25" s="139"/>
      <c r="C25" s="139"/>
      <c r="D25" s="139"/>
      <c r="E25" s="139"/>
      <c r="F25" s="139"/>
      <c r="G25" s="139"/>
      <c r="H25" s="142"/>
      <c r="I25" s="142"/>
      <c r="J25" s="142"/>
      <c r="K25" s="142"/>
    </row>
    <row r="26" spans="1:11" ht="20.45" customHeight="1" x14ac:dyDescent="0.3">
      <c r="A26" s="145" t="s">
        <v>58</v>
      </c>
      <c r="B26" s="145"/>
      <c r="C26" s="145"/>
      <c r="D26" s="145"/>
      <c r="E26" s="145"/>
      <c r="F26" s="145"/>
      <c r="G26" s="145"/>
      <c r="H26" s="144">
        <f>H28+H29+H39</f>
        <v>0</v>
      </c>
      <c r="I26" s="144"/>
      <c r="J26" s="144"/>
      <c r="K26" s="144"/>
    </row>
    <row r="27" spans="1:11" ht="19.899999999999999" customHeight="1" x14ac:dyDescent="0.3">
      <c r="A27" s="139" t="s">
        <v>74</v>
      </c>
      <c r="B27" s="139"/>
      <c r="C27" s="139"/>
      <c r="D27" s="139"/>
      <c r="E27" s="139"/>
      <c r="F27" s="139"/>
      <c r="G27" s="139"/>
      <c r="H27" s="142"/>
      <c r="I27" s="142"/>
      <c r="J27" s="142"/>
      <c r="K27" s="142"/>
    </row>
    <row r="28" spans="1:11" ht="60.6" customHeight="1" x14ac:dyDescent="0.3">
      <c r="A28" s="139" t="s">
        <v>75</v>
      </c>
      <c r="B28" s="139"/>
      <c r="C28" s="139"/>
      <c r="D28" s="139"/>
      <c r="E28" s="139"/>
      <c r="F28" s="139"/>
      <c r="G28" s="139"/>
      <c r="H28" s="142"/>
      <c r="I28" s="142"/>
      <c r="J28" s="142"/>
      <c r="K28" s="142"/>
    </row>
    <row r="29" spans="1:11" ht="58.15" customHeight="1" x14ac:dyDescent="0.3">
      <c r="A29" s="139" t="s">
        <v>76</v>
      </c>
      <c r="B29" s="139"/>
      <c r="C29" s="139"/>
      <c r="D29" s="139"/>
      <c r="E29" s="139"/>
      <c r="F29" s="139"/>
      <c r="G29" s="139"/>
      <c r="H29" s="143">
        <f>SUM(H31:H38)</f>
        <v>0</v>
      </c>
      <c r="I29" s="143"/>
      <c r="J29" s="143"/>
      <c r="K29" s="143"/>
    </row>
    <row r="30" spans="1:11" ht="17.45" customHeight="1" x14ac:dyDescent="0.3">
      <c r="A30" s="139" t="s">
        <v>2</v>
      </c>
      <c r="B30" s="139"/>
      <c r="C30" s="139"/>
      <c r="D30" s="139"/>
      <c r="E30" s="139"/>
      <c r="F30" s="139"/>
      <c r="G30" s="139"/>
      <c r="H30" s="142"/>
      <c r="I30" s="142"/>
      <c r="J30" s="142"/>
      <c r="K30" s="142"/>
    </row>
    <row r="31" spans="1:11" ht="18.600000000000001" customHeight="1" x14ac:dyDescent="0.3">
      <c r="A31" s="139" t="s">
        <v>77</v>
      </c>
      <c r="B31" s="139"/>
      <c r="C31" s="139"/>
      <c r="D31" s="139"/>
      <c r="E31" s="139"/>
      <c r="F31" s="139"/>
      <c r="G31" s="139"/>
      <c r="H31" s="142"/>
      <c r="I31" s="142"/>
      <c r="J31" s="142"/>
      <c r="K31" s="142"/>
    </row>
    <row r="32" spans="1:11" ht="18.600000000000001" customHeight="1" x14ac:dyDescent="0.3">
      <c r="A32" s="139" t="s">
        <v>78</v>
      </c>
      <c r="B32" s="139"/>
      <c r="C32" s="139"/>
      <c r="D32" s="139"/>
      <c r="E32" s="139"/>
      <c r="F32" s="139"/>
      <c r="G32" s="139"/>
      <c r="H32" s="142"/>
      <c r="I32" s="142"/>
      <c r="J32" s="142"/>
      <c r="K32" s="142"/>
    </row>
    <row r="33" spans="1:11" ht="18.600000000000001" customHeight="1" x14ac:dyDescent="0.3">
      <c r="A33" s="139" t="s">
        <v>79</v>
      </c>
      <c r="B33" s="139"/>
      <c r="C33" s="139"/>
      <c r="D33" s="139"/>
      <c r="E33" s="139"/>
      <c r="F33" s="139"/>
      <c r="G33" s="139"/>
      <c r="H33" s="142"/>
      <c r="I33" s="142"/>
      <c r="J33" s="142"/>
      <c r="K33" s="142"/>
    </row>
    <row r="34" spans="1:11" ht="18.600000000000001" customHeight="1" x14ac:dyDescent="0.3">
      <c r="A34" s="139" t="s">
        <v>80</v>
      </c>
      <c r="B34" s="139"/>
      <c r="C34" s="139"/>
      <c r="D34" s="139"/>
      <c r="E34" s="139"/>
      <c r="F34" s="139"/>
      <c r="G34" s="139"/>
      <c r="H34" s="142"/>
      <c r="I34" s="142"/>
      <c r="J34" s="142"/>
      <c r="K34" s="142"/>
    </row>
    <row r="35" spans="1:11" ht="18.600000000000001" customHeight="1" x14ac:dyDescent="0.3">
      <c r="A35" s="139" t="s">
        <v>81</v>
      </c>
      <c r="B35" s="139"/>
      <c r="C35" s="139"/>
      <c r="D35" s="139"/>
      <c r="E35" s="139"/>
      <c r="F35" s="139"/>
      <c r="G35" s="139"/>
      <c r="H35" s="142"/>
      <c r="I35" s="142"/>
      <c r="J35" s="142"/>
      <c r="K35" s="142"/>
    </row>
    <row r="36" spans="1:11" ht="18.600000000000001" customHeight="1" x14ac:dyDescent="0.3">
      <c r="A36" s="139" t="s">
        <v>82</v>
      </c>
      <c r="B36" s="139"/>
      <c r="C36" s="139"/>
      <c r="D36" s="139"/>
      <c r="E36" s="139"/>
      <c r="F36" s="139"/>
      <c r="G36" s="139"/>
      <c r="H36" s="142"/>
      <c r="I36" s="142"/>
      <c r="J36" s="142"/>
      <c r="K36" s="142"/>
    </row>
    <row r="37" spans="1:11" ht="18.600000000000001" customHeight="1" x14ac:dyDescent="0.3">
      <c r="A37" s="139" t="s">
        <v>83</v>
      </c>
      <c r="B37" s="139"/>
      <c r="C37" s="139"/>
      <c r="D37" s="139"/>
      <c r="E37" s="139"/>
      <c r="F37" s="139"/>
      <c r="G37" s="139"/>
      <c r="H37" s="142"/>
      <c r="I37" s="142"/>
      <c r="J37" s="142"/>
      <c r="K37" s="142"/>
    </row>
    <row r="38" spans="1:11" ht="18.600000000000001" customHeight="1" x14ac:dyDescent="0.3">
      <c r="A38" s="139" t="s">
        <v>84</v>
      </c>
      <c r="B38" s="139"/>
      <c r="C38" s="139"/>
      <c r="D38" s="139"/>
      <c r="E38" s="139"/>
      <c r="F38" s="139"/>
      <c r="G38" s="139"/>
      <c r="H38" s="142"/>
      <c r="I38" s="142"/>
      <c r="J38" s="142"/>
      <c r="K38" s="142"/>
    </row>
    <row r="39" spans="1:11" ht="57" customHeight="1" x14ac:dyDescent="0.3">
      <c r="A39" s="141" t="s">
        <v>85</v>
      </c>
      <c r="B39" s="141"/>
      <c r="C39" s="141"/>
      <c r="D39" s="141"/>
      <c r="E39" s="141"/>
      <c r="F39" s="141"/>
      <c r="G39" s="141"/>
      <c r="H39" s="143">
        <f>SUM(H41:H48)</f>
        <v>0</v>
      </c>
      <c r="I39" s="143"/>
      <c r="J39" s="143"/>
      <c r="K39" s="143"/>
    </row>
    <row r="40" spans="1:11" ht="18.600000000000001" customHeight="1" x14ac:dyDescent="0.3">
      <c r="A40" s="139" t="s">
        <v>2</v>
      </c>
      <c r="B40" s="139"/>
      <c r="C40" s="139"/>
      <c r="D40" s="139"/>
      <c r="E40" s="139"/>
      <c r="F40" s="139"/>
      <c r="G40" s="139"/>
      <c r="H40" s="142"/>
      <c r="I40" s="142"/>
      <c r="J40" s="142"/>
      <c r="K40" s="142"/>
    </row>
    <row r="41" spans="1:11" ht="18.600000000000001" customHeight="1" x14ac:dyDescent="0.3">
      <c r="A41" s="139" t="s">
        <v>86</v>
      </c>
      <c r="B41" s="139"/>
      <c r="C41" s="139"/>
      <c r="D41" s="139"/>
      <c r="E41" s="139"/>
      <c r="F41" s="139"/>
      <c r="G41" s="139"/>
      <c r="H41" s="142"/>
      <c r="I41" s="142"/>
      <c r="J41" s="142"/>
      <c r="K41" s="142"/>
    </row>
    <row r="42" spans="1:11" ht="18.600000000000001" customHeight="1" x14ac:dyDescent="0.3">
      <c r="A42" s="139" t="s">
        <v>87</v>
      </c>
      <c r="B42" s="139"/>
      <c r="C42" s="139"/>
      <c r="D42" s="139"/>
      <c r="E42" s="139"/>
      <c r="F42" s="139"/>
      <c r="G42" s="139"/>
      <c r="H42" s="142"/>
      <c r="I42" s="142"/>
      <c r="J42" s="142"/>
      <c r="K42" s="142"/>
    </row>
    <row r="43" spans="1:11" ht="18.600000000000001" customHeight="1" x14ac:dyDescent="0.3">
      <c r="A43" s="139" t="s">
        <v>88</v>
      </c>
      <c r="B43" s="139"/>
      <c r="C43" s="139"/>
      <c r="D43" s="139"/>
      <c r="E43" s="139"/>
      <c r="F43" s="139"/>
      <c r="G43" s="139"/>
      <c r="H43" s="142"/>
      <c r="I43" s="142"/>
      <c r="J43" s="142"/>
      <c r="K43" s="142"/>
    </row>
    <row r="44" spans="1:11" ht="18.600000000000001" customHeight="1" x14ac:dyDescent="0.3">
      <c r="A44" s="139" t="s">
        <v>89</v>
      </c>
      <c r="B44" s="139"/>
      <c r="C44" s="139"/>
      <c r="D44" s="139"/>
      <c r="E44" s="139"/>
      <c r="F44" s="139"/>
      <c r="G44" s="139"/>
      <c r="H44" s="142"/>
      <c r="I44" s="142"/>
      <c r="J44" s="142"/>
      <c r="K44" s="142"/>
    </row>
    <row r="45" spans="1:11" ht="18.600000000000001" customHeight="1" x14ac:dyDescent="0.3">
      <c r="A45" s="139" t="s">
        <v>90</v>
      </c>
      <c r="B45" s="139"/>
      <c r="C45" s="139"/>
      <c r="D45" s="139"/>
      <c r="E45" s="139"/>
      <c r="F45" s="139"/>
      <c r="G45" s="139"/>
      <c r="H45" s="142"/>
      <c r="I45" s="142"/>
      <c r="J45" s="142"/>
      <c r="K45" s="142"/>
    </row>
    <row r="46" spans="1:11" ht="18.600000000000001" customHeight="1" x14ac:dyDescent="0.3">
      <c r="A46" s="139" t="s">
        <v>91</v>
      </c>
      <c r="B46" s="139"/>
      <c r="C46" s="139"/>
      <c r="D46" s="139"/>
      <c r="E46" s="139"/>
      <c r="F46" s="139"/>
      <c r="G46" s="139"/>
      <c r="H46" s="142"/>
      <c r="I46" s="142"/>
      <c r="J46" s="142"/>
      <c r="K46" s="142"/>
    </row>
    <row r="47" spans="1:11" ht="18.600000000000001" customHeight="1" x14ac:dyDescent="0.3">
      <c r="A47" s="139" t="s">
        <v>92</v>
      </c>
      <c r="B47" s="139"/>
      <c r="C47" s="139"/>
      <c r="D47" s="139"/>
      <c r="E47" s="139"/>
      <c r="F47" s="139"/>
      <c r="G47" s="139"/>
      <c r="H47" s="142"/>
      <c r="I47" s="142"/>
      <c r="J47" s="142"/>
      <c r="K47" s="142"/>
    </row>
    <row r="48" spans="1:11" ht="18.600000000000001" customHeight="1" x14ac:dyDescent="0.3">
      <c r="A48" s="139" t="s">
        <v>93</v>
      </c>
      <c r="B48" s="139"/>
      <c r="C48" s="139"/>
      <c r="D48" s="139"/>
      <c r="E48" s="139"/>
      <c r="F48" s="139"/>
      <c r="G48" s="139"/>
      <c r="H48" s="142"/>
      <c r="I48" s="142"/>
      <c r="J48" s="142"/>
      <c r="K48" s="142"/>
    </row>
    <row r="49" spans="1:11" ht="17.45" customHeight="1" x14ac:dyDescent="0.3">
      <c r="A49" s="140" t="s">
        <v>59</v>
      </c>
      <c r="B49" s="140"/>
      <c r="C49" s="140"/>
      <c r="D49" s="140"/>
      <c r="E49" s="140"/>
      <c r="F49" s="140"/>
      <c r="G49" s="140"/>
      <c r="H49" s="144">
        <f>H51+H52+H65</f>
        <v>0</v>
      </c>
      <c r="I49" s="144"/>
      <c r="J49" s="144"/>
      <c r="K49" s="144"/>
    </row>
    <row r="50" spans="1:11" ht="17.45" customHeight="1" x14ac:dyDescent="0.3">
      <c r="A50" s="138" t="s">
        <v>94</v>
      </c>
      <c r="B50" s="138"/>
      <c r="C50" s="138"/>
      <c r="D50" s="138"/>
      <c r="E50" s="138"/>
      <c r="F50" s="138"/>
      <c r="G50" s="138"/>
      <c r="H50" s="142"/>
      <c r="I50" s="142"/>
      <c r="J50" s="142"/>
      <c r="K50" s="142"/>
    </row>
    <row r="51" spans="1:11" ht="20.45" customHeight="1" x14ac:dyDescent="0.3">
      <c r="A51" s="138" t="s">
        <v>95</v>
      </c>
      <c r="B51" s="138"/>
      <c r="C51" s="138"/>
      <c r="D51" s="138"/>
      <c r="E51" s="138"/>
      <c r="F51" s="138"/>
      <c r="G51" s="138"/>
      <c r="H51" s="142"/>
      <c r="I51" s="142"/>
      <c r="J51" s="142"/>
      <c r="K51" s="142"/>
    </row>
    <row r="52" spans="1:11" ht="75.599999999999994" customHeight="1" x14ac:dyDescent="0.3">
      <c r="A52" s="138" t="s">
        <v>96</v>
      </c>
      <c r="B52" s="138"/>
      <c r="C52" s="138"/>
      <c r="D52" s="138"/>
      <c r="E52" s="138"/>
      <c r="F52" s="138"/>
      <c r="G52" s="138"/>
      <c r="H52" s="143">
        <f>SUM(H54:H64)</f>
        <v>0</v>
      </c>
      <c r="I52" s="143"/>
      <c r="J52" s="143"/>
      <c r="K52" s="143"/>
    </row>
    <row r="53" spans="1:11" ht="19.149999999999999" customHeight="1" x14ac:dyDescent="0.3">
      <c r="A53" s="139" t="s">
        <v>2</v>
      </c>
      <c r="B53" s="139"/>
      <c r="C53" s="139"/>
      <c r="D53" s="139"/>
      <c r="E53" s="139"/>
      <c r="F53" s="139"/>
      <c r="G53" s="139"/>
      <c r="H53" s="142"/>
      <c r="I53" s="142"/>
      <c r="J53" s="142"/>
      <c r="K53" s="142"/>
    </row>
    <row r="54" spans="1:11" ht="18.600000000000001" customHeight="1" x14ac:dyDescent="0.3">
      <c r="A54" s="138" t="s">
        <v>97</v>
      </c>
      <c r="B54" s="138"/>
      <c r="C54" s="138"/>
      <c r="D54" s="138"/>
      <c r="E54" s="138"/>
      <c r="F54" s="138"/>
      <c r="G54" s="138"/>
      <c r="H54" s="142"/>
      <c r="I54" s="142"/>
      <c r="J54" s="142"/>
      <c r="K54" s="142"/>
    </row>
    <row r="55" spans="1:11" ht="18.600000000000001" customHeight="1" x14ac:dyDescent="0.3">
      <c r="A55" s="138" t="s">
        <v>98</v>
      </c>
      <c r="B55" s="138"/>
      <c r="C55" s="138"/>
      <c r="D55" s="138"/>
      <c r="E55" s="138"/>
      <c r="F55" s="138"/>
      <c r="G55" s="138"/>
      <c r="H55" s="142"/>
      <c r="I55" s="142"/>
      <c r="J55" s="142"/>
      <c r="K55" s="142"/>
    </row>
    <row r="56" spans="1:11" ht="18.600000000000001" customHeight="1" x14ac:dyDescent="0.3">
      <c r="A56" s="138" t="s">
        <v>99</v>
      </c>
      <c r="B56" s="138"/>
      <c r="C56" s="138"/>
      <c r="D56" s="138"/>
      <c r="E56" s="138"/>
      <c r="F56" s="138"/>
      <c r="G56" s="138"/>
      <c r="H56" s="142"/>
      <c r="I56" s="142"/>
      <c r="J56" s="142"/>
      <c r="K56" s="142"/>
    </row>
    <row r="57" spans="1:11" ht="18.600000000000001" customHeight="1" x14ac:dyDescent="0.3">
      <c r="A57" s="139" t="s">
        <v>101</v>
      </c>
      <c r="B57" s="139"/>
      <c r="C57" s="139"/>
      <c r="D57" s="139"/>
      <c r="E57" s="139"/>
      <c r="F57" s="139"/>
      <c r="G57" s="139"/>
      <c r="H57" s="142"/>
      <c r="I57" s="142"/>
      <c r="J57" s="142"/>
      <c r="K57" s="142"/>
    </row>
    <row r="58" spans="1:11" ht="18.600000000000001" customHeight="1" x14ac:dyDescent="0.3">
      <c r="A58" s="139" t="s">
        <v>102</v>
      </c>
      <c r="B58" s="139"/>
      <c r="C58" s="139"/>
      <c r="D58" s="139"/>
      <c r="E58" s="139"/>
      <c r="F58" s="139"/>
      <c r="G58" s="139"/>
      <c r="H58" s="142"/>
      <c r="I58" s="142"/>
      <c r="J58" s="142"/>
      <c r="K58" s="142"/>
    </row>
    <row r="59" spans="1:11" ht="18.600000000000001" customHeight="1" x14ac:dyDescent="0.3">
      <c r="A59" s="139" t="s">
        <v>103</v>
      </c>
      <c r="B59" s="139"/>
      <c r="C59" s="139"/>
      <c r="D59" s="139"/>
      <c r="E59" s="139"/>
      <c r="F59" s="139"/>
      <c r="G59" s="139"/>
      <c r="H59" s="142"/>
      <c r="I59" s="142"/>
      <c r="J59" s="142"/>
      <c r="K59" s="142"/>
    </row>
    <row r="60" spans="1:11" ht="18.600000000000001" customHeight="1" x14ac:dyDescent="0.3">
      <c r="A60" s="139" t="s">
        <v>104</v>
      </c>
      <c r="B60" s="139"/>
      <c r="C60" s="139"/>
      <c r="D60" s="139"/>
      <c r="E60" s="139"/>
      <c r="F60" s="139"/>
      <c r="G60" s="139"/>
      <c r="H60" s="142"/>
      <c r="I60" s="142"/>
      <c r="J60" s="142"/>
      <c r="K60" s="142"/>
    </row>
    <row r="61" spans="1:11" ht="18.600000000000001" customHeight="1" x14ac:dyDescent="0.3">
      <c r="A61" s="139" t="s">
        <v>105</v>
      </c>
      <c r="B61" s="139"/>
      <c r="C61" s="139"/>
      <c r="D61" s="139"/>
      <c r="E61" s="139"/>
      <c r="F61" s="139"/>
      <c r="G61" s="139"/>
      <c r="H61" s="142"/>
      <c r="I61" s="142"/>
      <c r="J61" s="142"/>
      <c r="K61" s="142"/>
    </row>
    <row r="62" spans="1:11" ht="18.600000000000001" customHeight="1" x14ac:dyDescent="0.3">
      <c r="A62" s="139" t="s">
        <v>106</v>
      </c>
      <c r="B62" s="139"/>
      <c r="C62" s="139"/>
      <c r="D62" s="139"/>
      <c r="E62" s="139"/>
      <c r="F62" s="139"/>
      <c r="G62" s="139"/>
      <c r="H62" s="142"/>
      <c r="I62" s="142"/>
      <c r="J62" s="142"/>
      <c r="K62" s="142"/>
    </row>
    <row r="63" spans="1:11" ht="18.600000000000001" customHeight="1" x14ac:dyDescent="0.3">
      <c r="A63" s="138" t="s">
        <v>107</v>
      </c>
      <c r="B63" s="138"/>
      <c r="C63" s="138"/>
      <c r="D63" s="138"/>
      <c r="E63" s="138"/>
      <c r="F63" s="138"/>
      <c r="G63" s="138"/>
      <c r="H63" s="142"/>
      <c r="I63" s="142"/>
      <c r="J63" s="142"/>
      <c r="K63" s="142"/>
    </row>
    <row r="64" spans="1:11" ht="18.600000000000001" customHeight="1" x14ac:dyDescent="0.3">
      <c r="A64" s="138" t="s">
        <v>108</v>
      </c>
      <c r="B64" s="138"/>
      <c r="C64" s="138"/>
      <c r="D64" s="138"/>
      <c r="E64" s="138"/>
      <c r="F64" s="138"/>
      <c r="G64" s="138"/>
      <c r="H64" s="142"/>
      <c r="I64" s="142"/>
      <c r="J64" s="142"/>
      <c r="K64" s="142"/>
    </row>
    <row r="65" spans="1:11" ht="72" customHeight="1" x14ac:dyDescent="0.3">
      <c r="A65" s="138" t="s">
        <v>109</v>
      </c>
      <c r="B65" s="138"/>
      <c r="C65" s="138"/>
      <c r="D65" s="138"/>
      <c r="E65" s="138"/>
      <c r="F65" s="138"/>
      <c r="G65" s="138"/>
      <c r="H65" s="143">
        <f>SUM(H67:H77)</f>
        <v>0</v>
      </c>
      <c r="I65" s="143"/>
      <c r="J65" s="143"/>
      <c r="K65" s="143"/>
    </row>
    <row r="66" spans="1:11" ht="18.600000000000001" customHeight="1" x14ac:dyDescent="0.3">
      <c r="A66" s="139" t="s">
        <v>2</v>
      </c>
      <c r="B66" s="139"/>
      <c r="C66" s="139"/>
      <c r="D66" s="139"/>
      <c r="E66" s="139"/>
      <c r="F66" s="139"/>
      <c r="G66" s="139"/>
      <c r="H66" s="142"/>
      <c r="I66" s="142"/>
      <c r="J66" s="142"/>
      <c r="K66" s="142"/>
    </row>
    <row r="67" spans="1:11" ht="18.600000000000001" customHeight="1" x14ac:dyDescent="0.3">
      <c r="A67" s="138" t="s">
        <v>110</v>
      </c>
      <c r="B67" s="138"/>
      <c r="C67" s="138"/>
      <c r="D67" s="138"/>
      <c r="E67" s="138"/>
      <c r="F67" s="138"/>
      <c r="G67" s="138"/>
      <c r="H67" s="142"/>
      <c r="I67" s="142"/>
      <c r="J67" s="142"/>
      <c r="K67" s="142"/>
    </row>
    <row r="68" spans="1:11" ht="18.600000000000001" customHeight="1" x14ac:dyDescent="0.3">
      <c r="A68" s="138" t="s">
        <v>111</v>
      </c>
      <c r="B68" s="138"/>
      <c r="C68" s="138"/>
      <c r="D68" s="138"/>
      <c r="E68" s="138"/>
      <c r="F68" s="138"/>
      <c r="G68" s="138"/>
      <c r="H68" s="142"/>
      <c r="I68" s="142"/>
      <c r="J68" s="142"/>
      <c r="K68" s="142"/>
    </row>
    <row r="69" spans="1:11" ht="18.600000000000001" customHeight="1" x14ac:dyDescent="0.3">
      <c r="A69" s="138" t="s">
        <v>112</v>
      </c>
      <c r="B69" s="138"/>
      <c r="C69" s="138"/>
      <c r="D69" s="138"/>
      <c r="E69" s="138"/>
      <c r="F69" s="138"/>
      <c r="G69" s="138"/>
      <c r="H69" s="142"/>
      <c r="I69" s="142"/>
      <c r="J69" s="142"/>
      <c r="K69" s="142"/>
    </row>
    <row r="70" spans="1:11" ht="18.600000000000001" customHeight="1" x14ac:dyDescent="0.3">
      <c r="A70" s="139" t="s">
        <v>100</v>
      </c>
      <c r="B70" s="139"/>
      <c r="C70" s="139"/>
      <c r="D70" s="139"/>
      <c r="E70" s="139"/>
      <c r="F70" s="139"/>
      <c r="G70" s="139"/>
      <c r="H70" s="142"/>
      <c r="I70" s="142"/>
      <c r="J70" s="142"/>
      <c r="K70" s="142"/>
    </row>
    <row r="71" spans="1:11" ht="18.600000000000001" customHeight="1" x14ac:dyDescent="0.3">
      <c r="A71" s="139" t="s">
        <v>113</v>
      </c>
      <c r="B71" s="139"/>
      <c r="C71" s="139"/>
      <c r="D71" s="139"/>
      <c r="E71" s="139"/>
      <c r="F71" s="139"/>
      <c r="G71" s="139"/>
      <c r="H71" s="142"/>
      <c r="I71" s="142"/>
      <c r="J71" s="142"/>
      <c r="K71" s="142"/>
    </row>
    <row r="72" spans="1:11" ht="18.600000000000001" customHeight="1" x14ac:dyDescent="0.3">
      <c r="A72" s="139" t="s">
        <v>114</v>
      </c>
      <c r="B72" s="139"/>
      <c r="C72" s="139"/>
      <c r="D72" s="139"/>
      <c r="E72" s="139"/>
      <c r="F72" s="139"/>
      <c r="G72" s="139"/>
      <c r="H72" s="142"/>
      <c r="I72" s="142"/>
      <c r="J72" s="142"/>
      <c r="K72" s="142"/>
    </row>
    <row r="73" spans="1:11" ht="18.600000000000001" customHeight="1" x14ac:dyDescent="0.3">
      <c r="A73" s="139" t="s">
        <v>115</v>
      </c>
      <c r="B73" s="139"/>
      <c r="C73" s="139"/>
      <c r="D73" s="139"/>
      <c r="E73" s="139"/>
      <c r="F73" s="139"/>
      <c r="G73" s="139"/>
      <c r="H73" s="142"/>
      <c r="I73" s="142"/>
      <c r="J73" s="142"/>
      <c r="K73" s="142"/>
    </row>
    <row r="74" spans="1:11" ht="18.600000000000001" customHeight="1" x14ac:dyDescent="0.3">
      <c r="A74" s="139" t="s">
        <v>116</v>
      </c>
      <c r="B74" s="139"/>
      <c r="C74" s="139"/>
      <c r="D74" s="139"/>
      <c r="E74" s="139"/>
      <c r="F74" s="139"/>
      <c r="G74" s="139"/>
      <c r="H74" s="142"/>
      <c r="I74" s="142"/>
      <c r="J74" s="142"/>
      <c r="K74" s="142"/>
    </row>
    <row r="75" spans="1:11" ht="18.600000000000001" customHeight="1" x14ac:dyDescent="0.3">
      <c r="A75" s="139" t="s">
        <v>117</v>
      </c>
      <c r="B75" s="139"/>
      <c r="C75" s="139"/>
      <c r="D75" s="139"/>
      <c r="E75" s="139"/>
      <c r="F75" s="139"/>
      <c r="G75" s="139"/>
      <c r="H75" s="142"/>
      <c r="I75" s="142"/>
      <c r="J75" s="142"/>
      <c r="K75" s="142"/>
    </row>
    <row r="76" spans="1:11" ht="18.600000000000001" customHeight="1" x14ac:dyDescent="0.3">
      <c r="A76" s="138" t="s">
        <v>118</v>
      </c>
      <c r="B76" s="138"/>
      <c r="C76" s="138"/>
      <c r="D76" s="138"/>
      <c r="E76" s="138"/>
      <c r="F76" s="138"/>
      <c r="G76" s="138"/>
      <c r="H76" s="142"/>
      <c r="I76" s="142"/>
      <c r="J76" s="142"/>
      <c r="K76" s="142"/>
    </row>
    <row r="77" spans="1:11" ht="15.6" customHeight="1" x14ac:dyDescent="0.3">
      <c r="A77" s="138" t="s">
        <v>119</v>
      </c>
      <c r="B77" s="138"/>
      <c r="C77" s="138"/>
      <c r="D77" s="138"/>
      <c r="E77" s="138"/>
      <c r="F77" s="138"/>
      <c r="G77" s="138"/>
      <c r="H77" s="142"/>
      <c r="I77" s="142"/>
      <c r="J77" s="142"/>
      <c r="K77" s="142"/>
    </row>
    <row r="78" spans="1:11" ht="29.45" customHeight="1" x14ac:dyDescent="0.3"/>
  </sheetData>
  <mergeCells count="148">
    <mergeCell ref="A2:K2"/>
    <mergeCell ref="E4:K4"/>
    <mergeCell ref="F5:K5"/>
    <mergeCell ref="E5:E6"/>
    <mergeCell ref="F6:H6"/>
    <mergeCell ref="I6:K6"/>
    <mergeCell ref="A4:D6"/>
    <mergeCell ref="A7:D7"/>
    <mergeCell ref="A8:D8"/>
    <mergeCell ref="A9:D9"/>
    <mergeCell ref="F7:H7"/>
    <mergeCell ref="I7:K7"/>
    <mergeCell ref="F8:H8"/>
    <mergeCell ref="F9:H9"/>
    <mergeCell ref="I8:K8"/>
    <mergeCell ref="I9:K9"/>
    <mergeCell ref="A11:K11"/>
    <mergeCell ref="H13:K13"/>
    <mergeCell ref="A13:G13"/>
    <mergeCell ref="H14:K14"/>
    <mergeCell ref="A14:G14"/>
    <mergeCell ref="A15:G15"/>
    <mergeCell ref="H15:K15"/>
    <mergeCell ref="H16:K16"/>
    <mergeCell ref="A16:G16"/>
    <mergeCell ref="A17:G17"/>
    <mergeCell ref="A18:G18"/>
    <mergeCell ref="H18:K18"/>
    <mergeCell ref="H17:K17"/>
    <mergeCell ref="A19:G19"/>
    <mergeCell ref="A20:G20"/>
    <mergeCell ref="A21:G21"/>
    <mergeCell ref="H19:K19"/>
    <mergeCell ref="H20:K20"/>
    <mergeCell ref="H21:K21"/>
    <mergeCell ref="A22:G22"/>
    <mergeCell ref="H22:K22"/>
    <mergeCell ref="A23:G23"/>
    <mergeCell ref="A24:G24"/>
    <mergeCell ref="A25:G25"/>
    <mergeCell ref="A26:G26"/>
    <mergeCell ref="H23:K23"/>
    <mergeCell ref="H24:K24"/>
    <mergeCell ref="H25:K25"/>
    <mergeCell ref="H26:K26"/>
    <mergeCell ref="H27:K27"/>
    <mergeCell ref="H28:K28"/>
    <mergeCell ref="H29:K29"/>
    <mergeCell ref="A27:G27"/>
    <mergeCell ref="A28:G28"/>
    <mergeCell ref="A29:G29"/>
    <mergeCell ref="A30:G30"/>
    <mergeCell ref="H30:K30"/>
    <mergeCell ref="A31:G31"/>
    <mergeCell ref="H31:K31"/>
    <mergeCell ref="H32:K32"/>
    <mergeCell ref="A32:G32"/>
    <mergeCell ref="H33:K33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H43:K43"/>
    <mergeCell ref="H44:K44"/>
    <mergeCell ref="H45:K45"/>
    <mergeCell ref="H46:K46"/>
    <mergeCell ref="H47:K47"/>
    <mergeCell ref="H48:K48"/>
    <mergeCell ref="H49:K49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H59:K59"/>
    <mergeCell ref="H60:K60"/>
    <mergeCell ref="H61:K61"/>
    <mergeCell ref="H62:K62"/>
    <mergeCell ref="H63:K63"/>
    <mergeCell ref="H64:K64"/>
    <mergeCell ref="H65:K65"/>
    <mergeCell ref="H66:K66"/>
    <mergeCell ref="H67:K67"/>
    <mergeCell ref="H68:K68"/>
    <mergeCell ref="H69:K69"/>
    <mergeCell ref="H70:K70"/>
    <mergeCell ref="H71:K71"/>
    <mergeCell ref="H72:K72"/>
    <mergeCell ref="H73:K73"/>
    <mergeCell ref="H74:K74"/>
    <mergeCell ref="H75:K75"/>
    <mergeCell ref="H76:K76"/>
    <mergeCell ref="H77:K77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56:G56"/>
    <mergeCell ref="A57:G57"/>
    <mergeCell ref="A58:G58"/>
    <mergeCell ref="A59:G59"/>
    <mergeCell ref="A42:G42"/>
    <mergeCell ref="A43:G43"/>
    <mergeCell ref="A44:G44"/>
    <mergeCell ref="A45:G45"/>
    <mergeCell ref="A46:G46"/>
    <mergeCell ref="A47:G47"/>
    <mergeCell ref="A48:G48"/>
    <mergeCell ref="A49:G49"/>
    <mergeCell ref="A50:G50"/>
    <mergeCell ref="J1:K1"/>
    <mergeCell ref="A69:G69"/>
    <mergeCell ref="A76:G76"/>
    <mergeCell ref="A77:G77"/>
    <mergeCell ref="A70:G70"/>
    <mergeCell ref="A71:G71"/>
    <mergeCell ref="A72:G72"/>
    <mergeCell ref="A73:G73"/>
    <mergeCell ref="A74:G74"/>
    <mergeCell ref="A75:G75"/>
    <mergeCell ref="A60:G60"/>
    <mergeCell ref="A61:G61"/>
    <mergeCell ref="A62:G62"/>
    <mergeCell ref="A63:G63"/>
    <mergeCell ref="A64:G64"/>
    <mergeCell ref="A65:G65"/>
    <mergeCell ref="A66:G66"/>
    <mergeCell ref="A67:G67"/>
    <mergeCell ref="A68:G68"/>
    <mergeCell ref="A51:G51"/>
    <mergeCell ref="A52:G52"/>
    <mergeCell ref="A53:G53"/>
    <mergeCell ref="A54:G54"/>
    <mergeCell ref="A55:G55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0"/>
  <sheetViews>
    <sheetView view="pageBreakPreview" zoomScale="85" zoomScaleNormal="100" zoomScaleSheetLayoutView="85" workbookViewId="0">
      <pane ySplit="9" topLeftCell="A10" activePane="bottomLeft" state="frozen"/>
      <selection pane="bottomLeft" activeCell="K55" sqref="K54:K55"/>
    </sheetView>
  </sheetViews>
  <sheetFormatPr defaultColWidth="0.85546875" defaultRowHeight="15.75" x14ac:dyDescent="0.25"/>
  <cols>
    <col min="1" max="1" width="44.140625" style="7" customWidth="1"/>
    <col min="2" max="2" width="8.7109375" style="7" customWidth="1"/>
    <col min="3" max="3" width="8.42578125" style="7" customWidth="1"/>
    <col min="4" max="4" width="8.5703125" style="7" customWidth="1"/>
    <col min="5" max="5" width="25.5703125" style="17" customWidth="1"/>
    <col min="6" max="6" width="14.5703125" style="17" customWidth="1"/>
    <col min="7" max="7" width="17.7109375" style="7" customWidth="1"/>
    <col min="8" max="9" width="18.42578125" style="7" customWidth="1"/>
    <col min="10" max="10" width="18.7109375" style="7" customWidth="1"/>
    <col min="11" max="11" width="18.85546875" style="7" customWidth="1"/>
    <col min="12" max="12" width="18.42578125" style="7" customWidth="1"/>
    <col min="13" max="13" width="15.7109375" style="7" customWidth="1"/>
    <col min="14" max="14" width="12.42578125" style="7" customWidth="1"/>
    <col min="15" max="16384" width="0.85546875" style="7"/>
  </cols>
  <sheetData>
    <row r="1" spans="1:30" s="8" customFormat="1" ht="16.149999999999999" hidden="1" customHeight="1" x14ac:dyDescent="0.25">
      <c r="E1" s="9"/>
      <c r="F1" s="9"/>
    </row>
    <row r="2" spans="1:30" s="10" customFormat="1" ht="25.9" hidden="1" customHeight="1" x14ac:dyDescent="0.25">
      <c r="A2" s="169" t="s">
        <v>354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30" s="10" customFormat="1" ht="16.149999999999999" hidden="1" customHeight="1" x14ac:dyDescent="0.25">
      <c r="A3" s="11"/>
      <c r="B3" s="11"/>
      <c r="C3" s="11"/>
      <c r="D3" s="11"/>
      <c r="E3" s="12"/>
      <c r="F3" s="12"/>
      <c r="G3" s="11"/>
      <c r="L3" s="168" t="s">
        <v>189</v>
      </c>
      <c r="M3" s="168"/>
      <c r="N3" s="168"/>
    </row>
    <row r="4" spans="1:30" s="13" customFormat="1" ht="63" customHeight="1" x14ac:dyDescent="0.2">
      <c r="A4" s="159" t="s">
        <v>43</v>
      </c>
      <c r="B4" s="159" t="s">
        <v>175</v>
      </c>
      <c r="C4" s="170" t="s">
        <v>361</v>
      </c>
      <c r="D4" s="171"/>
      <c r="E4" s="172" t="s">
        <v>64</v>
      </c>
      <c r="F4" s="172" t="s">
        <v>60</v>
      </c>
      <c r="G4" s="170" t="s">
        <v>348</v>
      </c>
      <c r="H4" s="171"/>
      <c r="I4" s="171"/>
      <c r="J4" s="171"/>
      <c r="K4" s="171"/>
      <c r="L4" s="171"/>
      <c r="M4" s="171"/>
      <c r="N4" s="175"/>
    </row>
    <row r="5" spans="1:30" s="10" customFormat="1" ht="18.600000000000001" customHeight="1" x14ac:dyDescent="0.25">
      <c r="A5" s="161"/>
      <c r="B5" s="161"/>
      <c r="C5" s="159" t="s">
        <v>321</v>
      </c>
      <c r="D5" s="159" t="s">
        <v>17</v>
      </c>
      <c r="E5" s="173"/>
      <c r="F5" s="173"/>
      <c r="G5" s="159" t="s">
        <v>353</v>
      </c>
      <c r="H5" s="176" t="s">
        <v>2</v>
      </c>
      <c r="I5" s="177"/>
      <c r="J5" s="177"/>
      <c r="K5" s="177"/>
      <c r="L5" s="177"/>
      <c r="M5" s="177"/>
      <c r="N5" s="178"/>
    </row>
    <row r="6" spans="1:30" s="10" customFormat="1" ht="69.599999999999994" customHeight="1" x14ac:dyDescent="0.25">
      <c r="A6" s="161"/>
      <c r="B6" s="161"/>
      <c r="C6" s="161"/>
      <c r="D6" s="161"/>
      <c r="E6" s="173"/>
      <c r="F6" s="173"/>
      <c r="G6" s="161"/>
      <c r="H6" s="159" t="s">
        <v>349</v>
      </c>
      <c r="I6" s="165" t="s">
        <v>357</v>
      </c>
      <c r="J6" s="159" t="s">
        <v>350</v>
      </c>
      <c r="K6" s="159" t="s">
        <v>351</v>
      </c>
      <c r="L6" s="162" t="s">
        <v>352</v>
      </c>
      <c r="M6" s="163"/>
      <c r="N6" s="164"/>
    </row>
    <row r="7" spans="1:30" ht="16.149999999999999" customHeight="1" x14ac:dyDescent="0.25">
      <c r="A7" s="161"/>
      <c r="B7" s="161"/>
      <c r="C7" s="161"/>
      <c r="D7" s="161"/>
      <c r="E7" s="173"/>
      <c r="F7" s="173"/>
      <c r="G7" s="161"/>
      <c r="H7" s="161"/>
      <c r="I7" s="167"/>
      <c r="J7" s="161"/>
      <c r="K7" s="161"/>
      <c r="L7" s="159" t="s">
        <v>149</v>
      </c>
      <c r="M7" s="165" t="s">
        <v>357</v>
      </c>
      <c r="N7" s="165" t="s">
        <v>359</v>
      </c>
    </row>
    <row r="8" spans="1:30" ht="88.9" customHeight="1" x14ac:dyDescent="0.25">
      <c r="A8" s="160"/>
      <c r="B8" s="160"/>
      <c r="C8" s="160"/>
      <c r="D8" s="160"/>
      <c r="E8" s="174"/>
      <c r="F8" s="174"/>
      <c r="G8" s="160"/>
      <c r="H8" s="160"/>
      <c r="I8" s="166"/>
      <c r="J8" s="160"/>
      <c r="K8" s="160"/>
      <c r="L8" s="160"/>
      <c r="M8" s="166"/>
      <c r="N8" s="166"/>
    </row>
    <row r="9" spans="1:30" s="13" customFormat="1" ht="25.9" customHeight="1" x14ac:dyDescent="0.2">
      <c r="A9" s="47">
        <v>1</v>
      </c>
      <c r="B9" s="47">
        <v>2</v>
      </c>
      <c r="C9" s="47">
        <v>3</v>
      </c>
      <c r="D9" s="47">
        <v>4</v>
      </c>
      <c r="E9" s="56" t="s">
        <v>355</v>
      </c>
      <c r="F9" s="56" t="s">
        <v>356</v>
      </c>
      <c r="G9" s="47">
        <v>5</v>
      </c>
      <c r="H9" s="47">
        <v>6</v>
      </c>
      <c r="I9" s="56" t="s">
        <v>360</v>
      </c>
      <c r="J9" s="47">
        <v>7</v>
      </c>
      <c r="K9" s="47">
        <v>8</v>
      </c>
      <c r="L9" s="47">
        <v>9</v>
      </c>
      <c r="M9" s="56" t="s">
        <v>358</v>
      </c>
      <c r="N9" s="62">
        <v>10</v>
      </c>
    </row>
    <row r="10" spans="1:30" s="13" customFormat="1" ht="25.9" customHeight="1" x14ac:dyDescent="0.2">
      <c r="A10" s="152" t="s">
        <v>509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4"/>
    </row>
    <row r="11" spans="1:30" s="14" customFormat="1" ht="43.9" customHeight="1" x14ac:dyDescent="0.2">
      <c r="A11" s="43" t="s">
        <v>61</v>
      </c>
      <c r="B11" s="44" t="s">
        <v>311</v>
      </c>
      <c r="C11" s="45" t="s">
        <v>8</v>
      </c>
      <c r="D11" s="45" t="s">
        <v>8</v>
      </c>
      <c r="E11" s="45" t="s">
        <v>8</v>
      </c>
      <c r="F11" s="45" t="s">
        <v>8</v>
      </c>
      <c r="G11" s="42">
        <f>H11+J11+K11+L11</f>
        <v>498642.04000000004</v>
      </c>
      <c r="H11" s="42">
        <v>0</v>
      </c>
      <c r="I11" s="42">
        <v>0</v>
      </c>
      <c r="J11" s="42">
        <v>0</v>
      </c>
      <c r="K11" s="42">
        <v>0</v>
      </c>
      <c r="L11" s="42">
        <f>L12+L15</f>
        <v>498642.04000000004</v>
      </c>
      <c r="M11" s="42">
        <v>0</v>
      </c>
      <c r="N11" s="63">
        <v>0</v>
      </c>
    </row>
    <row r="12" spans="1:30" s="14" customFormat="1" ht="99.75" customHeight="1" x14ac:dyDescent="0.2">
      <c r="A12" s="54" t="s">
        <v>133</v>
      </c>
      <c r="B12" s="44" t="s">
        <v>311</v>
      </c>
      <c r="C12" s="45" t="s">
        <v>8</v>
      </c>
      <c r="D12" s="45" t="s">
        <v>8</v>
      </c>
      <c r="E12" s="45" t="s">
        <v>134</v>
      </c>
      <c r="F12" s="45" t="s">
        <v>8</v>
      </c>
      <c r="G12" s="53">
        <f t="shared" ref="G12:G17" si="0">H12+I12+J12+K12+L12</f>
        <v>18849.25</v>
      </c>
      <c r="H12" s="53"/>
      <c r="I12" s="42"/>
      <c r="J12" s="42"/>
      <c r="K12" s="42"/>
      <c r="L12" s="53">
        <f>L13+L14</f>
        <v>18849.25</v>
      </c>
      <c r="M12" s="42"/>
      <c r="N12" s="63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8"/>
    </row>
    <row r="13" spans="1:30" s="14" customFormat="1" ht="43.9" customHeight="1" x14ac:dyDescent="0.2">
      <c r="A13" s="43" t="s">
        <v>362</v>
      </c>
      <c r="B13" s="44"/>
      <c r="C13" s="45" t="s">
        <v>8</v>
      </c>
      <c r="D13" s="45" t="s">
        <v>317</v>
      </c>
      <c r="E13" s="45" t="s">
        <v>134</v>
      </c>
      <c r="F13" s="45" t="s">
        <v>8</v>
      </c>
      <c r="G13" s="42">
        <f t="shared" si="0"/>
        <v>15371.71</v>
      </c>
      <c r="H13" s="42"/>
      <c r="I13" s="42"/>
      <c r="J13" s="42"/>
      <c r="K13" s="42"/>
      <c r="L13" s="42">
        <v>15371.71</v>
      </c>
      <c r="M13" s="42"/>
      <c r="N13" s="63"/>
    </row>
    <row r="14" spans="1:30" s="14" customFormat="1" ht="43.9" customHeight="1" x14ac:dyDescent="0.2">
      <c r="A14" s="43" t="s">
        <v>508</v>
      </c>
      <c r="B14" s="93"/>
      <c r="C14" s="45" t="s">
        <v>8</v>
      </c>
      <c r="D14" s="45" t="s">
        <v>313</v>
      </c>
      <c r="E14" s="45" t="s">
        <v>134</v>
      </c>
      <c r="F14" s="45" t="s">
        <v>8</v>
      </c>
      <c r="G14" s="42">
        <f>H14+I14+J14+K14+L14</f>
        <v>3477.54</v>
      </c>
      <c r="H14" s="42"/>
      <c r="I14" s="42"/>
      <c r="J14" s="42"/>
      <c r="K14" s="42"/>
      <c r="L14" s="42">
        <v>3477.54</v>
      </c>
      <c r="M14" s="42"/>
      <c r="N14" s="63"/>
    </row>
    <row r="15" spans="1:30" s="14" customFormat="1" ht="43.9" customHeight="1" x14ac:dyDescent="0.2">
      <c r="A15" s="54" t="s">
        <v>135</v>
      </c>
      <c r="B15" s="44"/>
      <c r="C15" s="45" t="s">
        <v>8</v>
      </c>
      <c r="D15" s="45" t="s">
        <v>8</v>
      </c>
      <c r="E15" s="45" t="s">
        <v>8</v>
      </c>
      <c r="F15" s="45" t="s">
        <v>8</v>
      </c>
      <c r="G15" s="53">
        <f t="shared" si="0"/>
        <v>479792.79000000004</v>
      </c>
      <c r="H15" s="53">
        <f>H16+H17</f>
        <v>0</v>
      </c>
      <c r="I15" s="42"/>
      <c r="J15" s="42"/>
      <c r="K15" s="42"/>
      <c r="L15" s="53">
        <f>L16+L17</f>
        <v>479792.79000000004</v>
      </c>
      <c r="M15" s="42"/>
      <c r="N15" s="63"/>
    </row>
    <row r="16" spans="1:30" s="14" customFormat="1" ht="43.9" customHeight="1" x14ac:dyDescent="0.2">
      <c r="A16" s="43" t="s">
        <v>390</v>
      </c>
      <c r="B16" s="44"/>
      <c r="C16" s="45"/>
      <c r="D16" s="45" t="s">
        <v>333</v>
      </c>
      <c r="E16" s="45" t="s">
        <v>136</v>
      </c>
      <c r="F16" s="45" t="s">
        <v>8</v>
      </c>
      <c r="G16" s="42">
        <f t="shared" si="0"/>
        <v>367981.21</v>
      </c>
      <c r="H16" s="42"/>
      <c r="I16" s="42"/>
      <c r="J16" s="42"/>
      <c r="K16" s="42"/>
      <c r="L16" s="42">
        <v>367981.21</v>
      </c>
      <c r="M16" s="42"/>
      <c r="N16" s="63"/>
    </row>
    <row r="17" spans="1:14" s="14" customFormat="1" ht="43.9" customHeight="1" x14ac:dyDescent="0.2">
      <c r="A17" s="43" t="s">
        <v>138</v>
      </c>
      <c r="B17" s="44"/>
      <c r="C17" s="45"/>
      <c r="D17" s="45" t="s">
        <v>317</v>
      </c>
      <c r="E17" s="45" t="s">
        <v>137</v>
      </c>
      <c r="F17" s="45" t="s">
        <v>8</v>
      </c>
      <c r="G17" s="42">
        <f t="shared" si="0"/>
        <v>111811.58</v>
      </c>
      <c r="H17" s="42"/>
      <c r="I17" s="42"/>
      <c r="J17" s="42"/>
      <c r="K17" s="42"/>
      <c r="L17" s="42">
        <v>111811.58</v>
      </c>
      <c r="M17" s="42"/>
      <c r="N17" s="63"/>
    </row>
    <row r="18" spans="1:14" s="15" customFormat="1" ht="26.45" customHeight="1" x14ac:dyDescent="0.2">
      <c r="A18" s="54" t="s">
        <v>53</v>
      </c>
      <c r="B18" s="48" t="s">
        <v>310</v>
      </c>
      <c r="C18" s="46" t="s">
        <v>8</v>
      </c>
      <c r="D18" s="46" t="s">
        <v>8</v>
      </c>
      <c r="E18" s="46" t="s">
        <v>8</v>
      </c>
      <c r="F18" s="46" t="s">
        <v>8</v>
      </c>
      <c r="G18" s="53">
        <f>H18+J18+K18+L18</f>
        <v>47567870</v>
      </c>
      <c r="H18" s="53">
        <f>H20+H51+H42+H45+H66</f>
        <v>40724740</v>
      </c>
      <c r="I18" s="53">
        <f>I20+I51+I42+I45+I66</f>
        <v>0</v>
      </c>
      <c r="J18" s="53">
        <f>J20+J51+J42+J45+J66</f>
        <v>1919130</v>
      </c>
      <c r="K18" s="53">
        <f>K20+K51</f>
        <v>0</v>
      </c>
      <c r="L18" s="53">
        <f>L60+L62</f>
        <v>4924000</v>
      </c>
      <c r="M18" s="53">
        <f>M20+M51</f>
        <v>0</v>
      </c>
      <c r="N18" s="64">
        <f>N20+N51</f>
        <v>0</v>
      </c>
    </row>
    <row r="19" spans="1:14" s="15" customFormat="1" ht="26.45" customHeight="1" x14ac:dyDescent="0.2">
      <c r="A19" s="43" t="s">
        <v>2</v>
      </c>
      <c r="B19" s="45"/>
      <c r="C19" s="45" t="s">
        <v>8</v>
      </c>
      <c r="D19" s="45" t="s">
        <v>8</v>
      </c>
      <c r="E19" s="45" t="s">
        <v>8</v>
      </c>
      <c r="F19" s="45" t="s">
        <v>8</v>
      </c>
      <c r="G19" s="42" t="s">
        <v>8</v>
      </c>
      <c r="H19" s="42" t="s">
        <v>8</v>
      </c>
      <c r="I19" s="42" t="s">
        <v>8</v>
      </c>
      <c r="J19" s="42" t="s">
        <v>8</v>
      </c>
      <c r="K19" s="42" t="s">
        <v>8</v>
      </c>
      <c r="L19" s="42" t="s">
        <v>8</v>
      </c>
      <c r="M19" s="42" t="s">
        <v>8</v>
      </c>
      <c r="N19" s="63" t="s">
        <v>8</v>
      </c>
    </row>
    <row r="20" spans="1:14" s="16" customFormat="1" ht="26.45" customHeight="1" x14ac:dyDescent="0.2">
      <c r="A20" s="54" t="s">
        <v>364</v>
      </c>
      <c r="B20" s="48" t="s">
        <v>312</v>
      </c>
      <c r="C20" s="48"/>
      <c r="D20" s="48" t="s">
        <v>18</v>
      </c>
      <c r="E20" s="46" t="s">
        <v>8</v>
      </c>
      <c r="F20" s="46" t="s">
        <v>8</v>
      </c>
      <c r="G20" s="53">
        <f t="shared" ref="G20:G101" si="1">H20+J20+K20+L20</f>
        <v>40724740</v>
      </c>
      <c r="H20" s="53">
        <f>H21</f>
        <v>40724740</v>
      </c>
      <c r="I20" s="53">
        <f t="shared" ref="I20:N20" si="2">I21+I27+I33+I38+I40+I42+I45</f>
        <v>0</v>
      </c>
      <c r="J20" s="53">
        <f t="shared" si="2"/>
        <v>0</v>
      </c>
      <c r="K20" s="53">
        <f t="shared" si="2"/>
        <v>0</v>
      </c>
      <c r="L20" s="53">
        <f t="shared" si="2"/>
        <v>0</v>
      </c>
      <c r="M20" s="53">
        <f t="shared" si="2"/>
        <v>0</v>
      </c>
      <c r="N20" s="64">
        <f t="shared" si="2"/>
        <v>0</v>
      </c>
    </row>
    <row r="21" spans="1:14" s="20" customFormat="1" ht="26.45" customHeight="1" x14ac:dyDescent="0.2">
      <c r="A21" s="51" t="s">
        <v>158</v>
      </c>
      <c r="B21" s="49" t="s">
        <v>313</v>
      </c>
      <c r="C21" s="49"/>
      <c r="D21" s="49" t="s">
        <v>18</v>
      </c>
      <c r="E21" s="52" t="s">
        <v>8</v>
      </c>
      <c r="F21" s="52" t="s">
        <v>8</v>
      </c>
      <c r="G21" s="50">
        <f t="shared" si="1"/>
        <v>40724740</v>
      </c>
      <c r="H21" s="50">
        <f t="shared" ref="H21:N21" si="3">H22+H23+H24+H25+H26</f>
        <v>40724740</v>
      </c>
      <c r="I21" s="50">
        <f t="shared" si="3"/>
        <v>0</v>
      </c>
      <c r="J21" s="50">
        <f t="shared" si="3"/>
        <v>0</v>
      </c>
      <c r="K21" s="50">
        <f t="shared" si="3"/>
        <v>0</v>
      </c>
      <c r="L21" s="50">
        <f t="shared" si="3"/>
        <v>0</v>
      </c>
      <c r="M21" s="50">
        <f t="shared" si="3"/>
        <v>0</v>
      </c>
      <c r="N21" s="65">
        <f t="shared" si="3"/>
        <v>0</v>
      </c>
    </row>
    <row r="22" spans="1:14" s="15" customFormat="1" ht="36.6" customHeight="1" x14ac:dyDescent="0.2">
      <c r="A22" s="155" t="s">
        <v>159</v>
      </c>
      <c r="B22" s="157" t="s">
        <v>313</v>
      </c>
      <c r="C22" s="157"/>
      <c r="D22" s="157" t="s">
        <v>317</v>
      </c>
      <c r="E22" s="44" t="s">
        <v>120</v>
      </c>
      <c r="F22" s="44" t="s">
        <v>121</v>
      </c>
      <c r="G22" s="42">
        <f t="shared" si="1"/>
        <v>3088500</v>
      </c>
      <c r="H22" s="42">
        <v>3088500</v>
      </c>
      <c r="I22" s="42"/>
      <c r="J22" s="42"/>
      <c r="K22" s="42"/>
      <c r="L22" s="42"/>
      <c r="M22" s="42"/>
      <c r="N22" s="63"/>
    </row>
    <row r="23" spans="1:14" s="15" customFormat="1" ht="36.6" customHeight="1" x14ac:dyDescent="0.2">
      <c r="A23" s="156"/>
      <c r="B23" s="158"/>
      <c r="C23" s="158"/>
      <c r="D23" s="158"/>
      <c r="E23" s="44" t="s">
        <v>122</v>
      </c>
      <c r="F23" s="44" t="s">
        <v>123</v>
      </c>
      <c r="G23" s="42">
        <f t="shared" si="1"/>
        <v>20681450</v>
      </c>
      <c r="H23" s="42">
        <f>19351550+1329900</f>
        <v>20681450</v>
      </c>
      <c r="I23" s="42"/>
      <c r="J23" s="42"/>
      <c r="K23" s="42"/>
      <c r="L23" s="42"/>
      <c r="M23" s="42"/>
      <c r="N23" s="63"/>
    </row>
    <row r="24" spans="1:14" s="15" customFormat="1" ht="36.6" customHeight="1" x14ac:dyDescent="0.2">
      <c r="A24" s="155" t="s">
        <v>160</v>
      </c>
      <c r="B24" s="157" t="s">
        <v>313</v>
      </c>
      <c r="C24" s="157"/>
      <c r="D24" s="157" t="s">
        <v>317</v>
      </c>
      <c r="E24" s="44" t="s">
        <v>120</v>
      </c>
      <c r="F24" s="44" t="s">
        <v>124</v>
      </c>
      <c r="G24" s="42">
        <f t="shared" si="1"/>
        <v>7586400</v>
      </c>
      <c r="H24" s="42">
        <v>7586400</v>
      </c>
      <c r="I24" s="42"/>
      <c r="J24" s="42"/>
      <c r="K24" s="42"/>
      <c r="L24" s="42"/>
      <c r="M24" s="42"/>
      <c r="N24" s="63"/>
    </row>
    <row r="25" spans="1:14" s="15" customFormat="1" ht="36.6" customHeight="1" x14ac:dyDescent="0.2">
      <c r="A25" s="156"/>
      <c r="B25" s="158"/>
      <c r="C25" s="158"/>
      <c r="D25" s="158"/>
      <c r="E25" s="44" t="s">
        <v>122</v>
      </c>
      <c r="F25" s="44" t="s">
        <v>153</v>
      </c>
      <c r="G25" s="42">
        <f t="shared" si="1"/>
        <v>9228390</v>
      </c>
      <c r="H25" s="42">
        <v>9228390</v>
      </c>
      <c r="I25" s="42"/>
      <c r="J25" s="42"/>
      <c r="K25" s="42"/>
      <c r="L25" s="42"/>
      <c r="M25" s="42"/>
      <c r="N25" s="63"/>
    </row>
    <row r="26" spans="1:14" s="15" customFormat="1" ht="66.599999999999994" customHeight="1" x14ac:dyDescent="0.2">
      <c r="A26" s="43" t="s">
        <v>161</v>
      </c>
      <c r="B26" s="44" t="s">
        <v>313</v>
      </c>
      <c r="C26" s="44"/>
      <c r="D26" s="44" t="s">
        <v>317</v>
      </c>
      <c r="E26" s="44" t="s">
        <v>120</v>
      </c>
      <c r="F26" s="44" t="s">
        <v>152</v>
      </c>
      <c r="G26" s="42">
        <f t="shared" si="1"/>
        <v>140000</v>
      </c>
      <c r="H26" s="42">
        <v>140000</v>
      </c>
      <c r="I26" s="42"/>
      <c r="J26" s="42"/>
      <c r="K26" s="42"/>
      <c r="L26" s="42"/>
      <c r="M26" s="42"/>
      <c r="N26" s="63"/>
    </row>
    <row r="27" spans="1:14" s="20" customFormat="1" ht="63" hidden="1" customHeight="1" x14ac:dyDescent="0.2">
      <c r="A27" s="51" t="s">
        <v>162</v>
      </c>
      <c r="B27" s="49" t="s">
        <v>313</v>
      </c>
      <c r="C27" s="49"/>
      <c r="D27" s="49" t="s">
        <v>18</v>
      </c>
      <c r="E27" s="52" t="s">
        <v>8</v>
      </c>
      <c r="F27" s="52" t="s">
        <v>8</v>
      </c>
      <c r="G27" s="50">
        <f t="shared" si="1"/>
        <v>0</v>
      </c>
      <c r="H27" s="50">
        <f t="shared" ref="H27:N27" si="4">H28+H29+H30+H31+H32</f>
        <v>0</v>
      </c>
      <c r="I27" s="50">
        <f t="shared" si="4"/>
        <v>0</v>
      </c>
      <c r="J27" s="50">
        <f t="shared" si="4"/>
        <v>0</v>
      </c>
      <c r="K27" s="50">
        <f t="shared" si="4"/>
        <v>0</v>
      </c>
      <c r="L27" s="50">
        <f t="shared" si="4"/>
        <v>0</v>
      </c>
      <c r="M27" s="50">
        <f t="shared" si="4"/>
        <v>0</v>
      </c>
      <c r="N27" s="65">
        <f t="shared" si="4"/>
        <v>0</v>
      </c>
    </row>
    <row r="28" spans="1:14" s="15" customFormat="1" ht="35.450000000000003" hidden="1" customHeight="1" x14ac:dyDescent="0.2">
      <c r="A28" s="155" t="s">
        <v>163</v>
      </c>
      <c r="B28" s="157" t="s">
        <v>313</v>
      </c>
      <c r="C28" s="157"/>
      <c r="D28" s="157" t="s">
        <v>317</v>
      </c>
      <c r="E28" s="44" t="s">
        <v>120</v>
      </c>
      <c r="F28" s="44" t="s">
        <v>125</v>
      </c>
      <c r="G28" s="42">
        <f t="shared" si="1"/>
        <v>0</v>
      </c>
      <c r="H28" s="42"/>
      <c r="I28" s="42"/>
      <c r="J28" s="42"/>
      <c r="K28" s="42"/>
      <c r="L28" s="42"/>
      <c r="M28" s="42"/>
      <c r="N28" s="63"/>
    </row>
    <row r="29" spans="1:14" s="15" customFormat="1" ht="35.450000000000003" hidden="1" customHeight="1" x14ac:dyDescent="0.2">
      <c r="A29" s="156"/>
      <c r="B29" s="158"/>
      <c r="C29" s="158"/>
      <c r="D29" s="158"/>
      <c r="E29" s="44" t="s">
        <v>122</v>
      </c>
      <c r="F29" s="44" t="s">
        <v>126</v>
      </c>
      <c r="G29" s="42">
        <f t="shared" si="1"/>
        <v>0</v>
      </c>
      <c r="H29" s="42"/>
      <c r="I29" s="42"/>
      <c r="J29" s="42"/>
      <c r="K29" s="42"/>
      <c r="L29" s="42"/>
      <c r="M29" s="42"/>
      <c r="N29" s="63"/>
    </row>
    <row r="30" spans="1:14" s="15" customFormat="1" ht="35.450000000000003" hidden="1" customHeight="1" x14ac:dyDescent="0.2">
      <c r="A30" s="155" t="s">
        <v>164</v>
      </c>
      <c r="B30" s="157" t="s">
        <v>313</v>
      </c>
      <c r="C30" s="157"/>
      <c r="D30" s="157" t="s">
        <v>317</v>
      </c>
      <c r="E30" s="44" t="s">
        <v>120</v>
      </c>
      <c r="F30" s="44" t="s">
        <v>127</v>
      </c>
      <c r="G30" s="42">
        <f t="shared" si="1"/>
        <v>0</v>
      </c>
      <c r="H30" s="42"/>
      <c r="I30" s="42"/>
      <c r="J30" s="42"/>
      <c r="K30" s="42"/>
      <c r="L30" s="42"/>
      <c r="M30" s="42"/>
      <c r="N30" s="63"/>
    </row>
    <row r="31" spans="1:14" s="15" customFormat="1" ht="35.450000000000003" hidden="1" customHeight="1" x14ac:dyDescent="0.2">
      <c r="A31" s="156"/>
      <c r="B31" s="158"/>
      <c r="C31" s="158"/>
      <c r="D31" s="158"/>
      <c r="E31" s="44" t="s">
        <v>122</v>
      </c>
      <c r="F31" s="44" t="s">
        <v>154</v>
      </c>
      <c r="G31" s="42">
        <f t="shared" si="1"/>
        <v>0</v>
      </c>
      <c r="H31" s="42"/>
      <c r="I31" s="42"/>
      <c r="J31" s="42"/>
      <c r="K31" s="42"/>
      <c r="L31" s="42"/>
      <c r="M31" s="42"/>
      <c r="N31" s="63"/>
    </row>
    <row r="32" spans="1:14" s="15" customFormat="1" ht="66" hidden="1" customHeight="1" x14ac:dyDescent="0.2">
      <c r="A32" s="43" t="s">
        <v>165</v>
      </c>
      <c r="B32" s="44" t="s">
        <v>313</v>
      </c>
      <c r="C32" s="44"/>
      <c r="D32" s="44" t="s">
        <v>317</v>
      </c>
      <c r="E32" s="44" t="s">
        <v>120</v>
      </c>
      <c r="F32" s="44" t="s">
        <v>155</v>
      </c>
      <c r="G32" s="42">
        <f t="shared" si="1"/>
        <v>0</v>
      </c>
      <c r="H32" s="42"/>
      <c r="I32" s="42"/>
      <c r="J32" s="42"/>
      <c r="K32" s="42"/>
      <c r="L32" s="42"/>
      <c r="M32" s="42"/>
      <c r="N32" s="63"/>
    </row>
    <row r="33" spans="1:14" s="20" customFormat="1" ht="47.45" hidden="1" customHeight="1" x14ac:dyDescent="0.2">
      <c r="A33" s="51" t="s">
        <v>166</v>
      </c>
      <c r="B33" s="49" t="s">
        <v>313</v>
      </c>
      <c r="C33" s="49"/>
      <c r="D33" s="49" t="s">
        <v>18</v>
      </c>
      <c r="E33" s="52" t="s">
        <v>8</v>
      </c>
      <c r="F33" s="52" t="s">
        <v>8</v>
      </c>
      <c r="G33" s="50">
        <f t="shared" si="1"/>
        <v>0</v>
      </c>
      <c r="H33" s="50">
        <f t="shared" ref="H33:N33" si="5">H34+H35+H36+H37</f>
        <v>0</v>
      </c>
      <c r="I33" s="50">
        <f t="shared" si="5"/>
        <v>0</v>
      </c>
      <c r="J33" s="50">
        <f t="shared" si="5"/>
        <v>0</v>
      </c>
      <c r="K33" s="50">
        <f t="shared" si="5"/>
        <v>0</v>
      </c>
      <c r="L33" s="50">
        <f t="shared" si="5"/>
        <v>0</v>
      </c>
      <c r="M33" s="50">
        <f t="shared" si="5"/>
        <v>0</v>
      </c>
      <c r="N33" s="65">
        <f t="shared" si="5"/>
        <v>0</v>
      </c>
    </row>
    <row r="34" spans="1:14" s="15" customFormat="1" ht="63.6" hidden="1" customHeight="1" x14ac:dyDescent="0.2">
      <c r="A34" s="43" t="s">
        <v>167</v>
      </c>
      <c r="B34" s="44" t="s">
        <v>313</v>
      </c>
      <c r="C34" s="44"/>
      <c r="D34" s="44" t="s">
        <v>317</v>
      </c>
      <c r="E34" s="44" t="s">
        <v>120</v>
      </c>
      <c r="F34" s="44" t="s">
        <v>128</v>
      </c>
      <c r="G34" s="42">
        <f t="shared" si="1"/>
        <v>0</v>
      </c>
      <c r="H34" s="42"/>
      <c r="I34" s="42"/>
      <c r="J34" s="42"/>
      <c r="K34" s="42"/>
      <c r="L34" s="42"/>
      <c r="M34" s="42"/>
      <c r="N34" s="63"/>
    </row>
    <row r="35" spans="1:14" s="15" customFormat="1" ht="52.9" hidden="1" customHeight="1" x14ac:dyDescent="0.2">
      <c r="A35" s="43" t="s">
        <v>168</v>
      </c>
      <c r="B35" s="44" t="s">
        <v>313</v>
      </c>
      <c r="C35" s="44"/>
      <c r="D35" s="44" t="s">
        <v>317</v>
      </c>
      <c r="E35" s="44" t="s">
        <v>120</v>
      </c>
      <c r="F35" s="44" t="s">
        <v>129</v>
      </c>
      <c r="G35" s="42">
        <f t="shared" si="1"/>
        <v>0</v>
      </c>
      <c r="H35" s="42"/>
      <c r="I35" s="42"/>
      <c r="J35" s="42"/>
      <c r="K35" s="42"/>
      <c r="L35" s="42"/>
      <c r="M35" s="42"/>
      <c r="N35" s="63"/>
    </row>
    <row r="36" spans="1:14" s="15" customFormat="1" ht="68.45" hidden="1" customHeight="1" x14ac:dyDescent="0.2">
      <c r="A36" s="43" t="s">
        <v>169</v>
      </c>
      <c r="B36" s="44" t="s">
        <v>313</v>
      </c>
      <c r="C36" s="44"/>
      <c r="D36" s="44" t="s">
        <v>317</v>
      </c>
      <c r="E36" s="44" t="s">
        <v>120</v>
      </c>
      <c r="F36" s="44" t="s">
        <v>156</v>
      </c>
      <c r="G36" s="42">
        <f t="shared" si="1"/>
        <v>0</v>
      </c>
      <c r="H36" s="42"/>
      <c r="I36" s="42"/>
      <c r="J36" s="42"/>
      <c r="K36" s="42"/>
      <c r="L36" s="42"/>
      <c r="M36" s="42"/>
      <c r="N36" s="63"/>
    </row>
    <row r="37" spans="1:14" s="15" customFormat="1" ht="34.15" hidden="1" customHeight="1" x14ac:dyDescent="0.2">
      <c r="A37" s="43" t="s">
        <v>170</v>
      </c>
      <c r="B37" s="44" t="s">
        <v>313</v>
      </c>
      <c r="C37" s="44"/>
      <c r="D37" s="44" t="s">
        <v>317</v>
      </c>
      <c r="E37" s="44" t="s">
        <v>120</v>
      </c>
      <c r="F37" s="44" t="s">
        <v>157</v>
      </c>
      <c r="G37" s="42">
        <f t="shared" si="1"/>
        <v>0</v>
      </c>
      <c r="H37" s="42"/>
      <c r="I37" s="42"/>
      <c r="J37" s="42"/>
      <c r="K37" s="42"/>
      <c r="L37" s="42"/>
      <c r="M37" s="42"/>
      <c r="N37" s="63"/>
    </row>
    <row r="38" spans="1:14" s="20" customFormat="1" ht="47.45" hidden="1" customHeight="1" x14ac:dyDescent="0.2">
      <c r="A38" s="51" t="s">
        <v>171</v>
      </c>
      <c r="B38" s="49" t="s">
        <v>313</v>
      </c>
      <c r="C38" s="49"/>
      <c r="D38" s="49" t="s">
        <v>18</v>
      </c>
      <c r="E38" s="52" t="s">
        <v>8</v>
      </c>
      <c r="F38" s="52" t="s">
        <v>8</v>
      </c>
      <c r="G38" s="50">
        <f t="shared" si="1"/>
        <v>0</v>
      </c>
      <c r="H38" s="50">
        <f t="shared" ref="H38:N38" si="6">H39</f>
        <v>0</v>
      </c>
      <c r="I38" s="50">
        <f t="shared" si="6"/>
        <v>0</v>
      </c>
      <c r="J38" s="50">
        <f t="shared" si="6"/>
        <v>0</v>
      </c>
      <c r="K38" s="50">
        <f t="shared" si="6"/>
        <v>0</v>
      </c>
      <c r="L38" s="50">
        <f t="shared" si="6"/>
        <v>0</v>
      </c>
      <c r="M38" s="50">
        <f t="shared" si="6"/>
        <v>0</v>
      </c>
      <c r="N38" s="65">
        <f t="shared" si="6"/>
        <v>0</v>
      </c>
    </row>
    <row r="39" spans="1:14" s="15" customFormat="1" ht="55.15" hidden="1" customHeight="1" x14ac:dyDescent="0.2">
      <c r="A39" s="43" t="s">
        <v>172</v>
      </c>
      <c r="B39" s="44" t="s">
        <v>313</v>
      </c>
      <c r="C39" s="44"/>
      <c r="D39" s="44" t="s">
        <v>317</v>
      </c>
      <c r="E39" s="44" t="s">
        <v>120</v>
      </c>
      <c r="F39" s="44" t="s">
        <v>130</v>
      </c>
      <c r="G39" s="42">
        <f t="shared" si="1"/>
        <v>0</v>
      </c>
      <c r="H39" s="42"/>
      <c r="I39" s="42"/>
      <c r="J39" s="42"/>
      <c r="K39" s="42"/>
      <c r="L39" s="42"/>
      <c r="M39" s="42"/>
      <c r="N39" s="63"/>
    </row>
    <row r="40" spans="1:14" s="20" customFormat="1" ht="31.9" hidden="1" customHeight="1" x14ac:dyDescent="0.2">
      <c r="A40" s="51" t="s">
        <v>173</v>
      </c>
      <c r="B40" s="49" t="s">
        <v>313</v>
      </c>
      <c r="C40" s="49"/>
      <c r="D40" s="49" t="s">
        <v>18</v>
      </c>
      <c r="E40" s="52" t="s">
        <v>8</v>
      </c>
      <c r="F40" s="52" t="s">
        <v>8</v>
      </c>
      <c r="G40" s="50">
        <f t="shared" si="1"/>
        <v>0</v>
      </c>
      <c r="H40" s="50">
        <f t="shared" ref="H40:N40" si="7">H41</f>
        <v>0</v>
      </c>
      <c r="I40" s="50">
        <f t="shared" si="7"/>
        <v>0</v>
      </c>
      <c r="J40" s="50">
        <f t="shared" si="7"/>
        <v>0</v>
      </c>
      <c r="K40" s="50">
        <f t="shared" si="7"/>
        <v>0</v>
      </c>
      <c r="L40" s="50">
        <f t="shared" si="7"/>
        <v>0</v>
      </c>
      <c r="M40" s="50">
        <f t="shared" si="7"/>
        <v>0</v>
      </c>
      <c r="N40" s="65">
        <f t="shared" si="7"/>
        <v>0</v>
      </c>
    </row>
    <row r="41" spans="1:14" s="15" customFormat="1" ht="41.45" hidden="1" customHeight="1" x14ac:dyDescent="0.2">
      <c r="A41" s="43" t="s">
        <v>174</v>
      </c>
      <c r="B41" s="44" t="s">
        <v>313</v>
      </c>
      <c r="C41" s="44"/>
      <c r="D41" s="44" t="s">
        <v>317</v>
      </c>
      <c r="E41" s="44" t="s">
        <v>120</v>
      </c>
      <c r="F41" s="44" t="s">
        <v>131</v>
      </c>
      <c r="G41" s="42">
        <f t="shared" si="1"/>
        <v>0</v>
      </c>
      <c r="H41" s="42"/>
      <c r="I41" s="42"/>
      <c r="J41" s="42"/>
      <c r="K41" s="42"/>
      <c r="L41" s="42"/>
      <c r="M41" s="42"/>
      <c r="N41" s="63"/>
    </row>
    <row r="42" spans="1:14" s="16" customFormat="1" ht="100.15" hidden="1" customHeight="1" x14ac:dyDescent="0.2">
      <c r="A42" s="54" t="s">
        <v>133</v>
      </c>
      <c r="B42" s="48" t="s">
        <v>313</v>
      </c>
      <c r="C42" s="46" t="s">
        <v>8</v>
      </c>
      <c r="D42" s="46" t="s">
        <v>8</v>
      </c>
      <c r="E42" s="48" t="s">
        <v>134</v>
      </c>
      <c r="F42" s="46" t="s">
        <v>8</v>
      </c>
      <c r="G42" s="53">
        <f t="shared" si="1"/>
        <v>0</v>
      </c>
      <c r="H42" s="53">
        <f t="shared" ref="H42:N42" si="8">H43+H44</f>
        <v>0</v>
      </c>
      <c r="I42" s="53">
        <f t="shared" si="8"/>
        <v>0</v>
      </c>
      <c r="J42" s="53">
        <f t="shared" si="8"/>
        <v>0</v>
      </c>
      <c r="K42" s="53">
        <f t="shared" si="8"/>
        <v>0</v>
      </c>
      <c r="L42" s="53">
        <f t="shared" si="8"/>
        <v>0</v>
      </c>
      <c r="M42" s="53">
        <f t="shared" si="8"/>
        <v>0</v>
      </c>
      <c r="N42" s="64">
        <f t="shared" si="8"/>
        <v>0</v>
      </c>
    </row>
    <row r="43" spans="1:14" s="15" customFormat="1" ht="30" hidden="1" customHeight="1" x14ac:dyDescent="0.2">
      <c r="A43" s="43" t="s">
        <v>19</v>
      </c>
      <c r="B43" s="44" t="s">
        <v>313</v>
      </c>
      <c r="C43" s="44"/>
      <c r="D43" s="44" t="s">
        <v>317</v>
      </c>
      <c r="E43" s="44" t="s">
        <v>134</v>
      </c>
      <c r="F43" s="45" t="s">
        <v>8</v>
      </c>
      <c r="G43" s="42">
        <f t="shared" si="1"/>
        <v>0</v>
      </c>
      <c r="H43" s="42"/>
      <c r="I43" s="42"/>
      <c r="J43" s="42"/>
      <c r="K43" s="42"/>
      <c r="L43" s="42"/>
      <c r="M43" s="42"/>
      <c r="N43" s="63"/>
    </row>
    <row r="44" spans="1:14" s="15" customFormat="1" ht="30" hidden="1" customHeight="1" x14ac:dyDescent="0.2">
      <c r="A44" s="43" t="s">
        <v>44</v>
      </c>
      <c r="B44" s="44" t="s">
        <v>313</v>
      </c>
      <c r="C44" s="44"/>
      <c r="D44" s="44" t="s">
        <v>317</v>
      </c>
      <c r="E44" s="44" t="s">
        <v>134</v>
      </c>
      <c r="F44" s="45" t="s">
        <v>8</v>
      </c>
      <c r="G44" s="42">
        <f t="shared" si="1"/>
        <v>0</v>
      </c>
      <c r="H44" s="42"/>
      <c r="I44" s="42"/>
      <c r="J44" s="42"/>
      <c r="K44" s="42"/>
      <c r="L44" s="42"/>
      <c r="M44" s="42"/>
      <c r="N44" s="63"/>
    </row>
    <row r="45" spans="1:14" s="16" customFormat="1" ht="30" hidden="1" customHeight="1" x14ac:dyDescent="0.2">
      <c r="A45" s="54" t="s">
        <v>135</v>
      </c>
      <c r="B45" s="46" t="s">
        <v>8</v>
      </c>
      <c r="C45" s="46" t="s">
        <v>8</v>
      </c>
      <c r="D45" s="46" t="s">
        <v>8</v>
      </c>
      <c r="E45" s="46" t="s">
        <v>8</v>
      </c>
      <c r="F45" s="46" t="s">
        <v>8</v>
      </c>
      <c r="G45" s="53">
        <f t="shared" si="1"/>
        <v>0</v>
      </c>
      <c r="H45" s="53">
        <f t="shared" ref="H45:N45" si="9">SUM(H46:H50)</f>
        <v>0</v>
      </c>
      <c r="I45" s="53">
        <f t="shared" si="9"/>
        <v>0</v>
      </c>
      <c r="J45" s="53">
        <f t="shared" si="9"/>
        <v>0</v>
      </c>
      <c r="K45" s="53">
        <f t="shared" si="9"/>
        <v>0</v>
      </c>
      <c r="L45" s="53">
        <f t="shared" si="9"/>
        <v>0</v>
      </c>
      <c r="M45" s="53">
        <f t="shared" si="9"/>
        <v>0</v>
      </c>
      <c r="N45" s="64">
        <f t="shared" si="9"/>
        <v>0</v>
      </c>
    </row>
    <row r="46" spans="1:14" s="16" customFormat="1" ht="30" hidden="1" customHeight="1" x14ac:dyDescent="0.2">
      <c r="A46" s="43" t="s">
        <v>139</v>
      </c>
      <c r="B46" s="44" t="s">
        <v>313</v>
      </c>
      <c r="C46" s="44"/>
      <c r="D46" s="44" t="s">
        <v>313</v>
      </c>
      <c r="E46" s="44" t="s">
        <v>136</v>
      </c>
      <c r="F46" s="45" t="s">
        <v>8</v>
      </c>
      <c r="G46" s="42">
        <f t="shared" si="1"/>
        <v>0</v>
      </c>
      <c r="H46" s="53"/>
      <c r="I46" s="53"/>
      <c r="J46" s="53"/>
      <c r="K46" s="42"/>
      <c r="L46" s="42"/>
      <c r="M46" s="42"/>
      <c r="N46" s="63"/>
    </row>
    <row r="47" spans="1:14" s="16" customFormat="1" ht="30" hidden="1" customHeight="1" x14ac:dyDescent="0.2">
      <c r="A47" s="43" t="s">
        <v>139</v>
      </c>
      <c r="B47" s="44" t="s">
        <v>313</v>
      </c>
      <c r="C47" s="44"/>
      <c r="D47" s="44" t="s">
        <v>333</v>
      </c>
      <c r="E47" s="44" t="s">
        <v>136</v>
      </c>
      <c r="F47" s="45" t="s">
        <v>8</v>
      </c>
      <c r="G47" s="42">
        <f t="shared" si="1"/>
        <v>0</v>
      </c>
      <c r="H47" s="53"/>
      <c r="I47" s="53"/>
      <c r="J47" s="53"/>
      <c r="K47" s="42"/>
      <c r="L47" s="42"/>
      <c r="M47" s="42"/>
      <c r="N47" s="63"/>
    </row>
    <row r="48" spans="1:14" s="16" customFormat="1" ht="30" hidden="1" customHeight="1" x14ac:dyDescent="0.2">
      <c r="A48" s="43" t="s">
        <v>139</v>
      </c>
      <c r="B48" s="44" t="s">
        <v>313</v>
      </c>
      <c r="C48" s="44"/>
      <c r="D48" s="44" t="s">
        <v>334</v>
      </c>
      <c r="E48" s="44" t="s">
        <v>136</v>
      </c>
      <c r="F48" s="45" t="s">
        <v>8</v>
      </c>
      <c r="G48" s="42">
        <f t="shared" si="1"/>
        <v>0</v>
      </c>
      <c r="H48" s="53"/>
      <c r="I48" s="53"/>
      <c r="J48" s="53"/>
      <c r="K48" s="42"/>
      <c r="L48" s="42"/>
      <c r="M48" s="42"/>
      <c r="N48" s="63"/>
    </row>
    <row r="49" spans="1:30" s="16" customFormat="1" ht="30" hidden="1" customHeight="1" x14ac:dyDescent="0.2">
      <c r="A49" s="43" t="s">
        <v>139</v>
      </c>
      <c r="B49" s="44" t="s">
        <v>313</v>
      </c>
      <c r="C49" s="44"/>
      <c r="D49" s="44" t="s">
        <v>335</v>
      </c>
      <c r="E49" s="44" t="s">
        <v>136</v>
      </c>
      <c r="F49" s="45" t="s">
        <v>8</v>
      </c>
      <c r="G49" s="42">
        <f t="shared" si="1"/>
        <v>0</v>
      </c>
      <c r="H49" s="53"/>
      <c r="I49" s="53"/>
      <c r="J49" s="53"/>
      <c r="K49" s="42"/>
      <c r="L49" s="42"/>
      <c r="M49" s="42"/>
      <c r="N49" s="63"/>
    </row>
    <row r="50" spans="1:30" s="16" customFormat="1" ht="30" hidden="1" customHeight="1" x14ac:dyDescent="0.2">
      <c r="A50" s="43" t="s">
        <v>138</v>
      </c>
      <c r="B50" s="44" t="s">
        <v>313</v>
      </c>
      <c r="C50" s="44"/>
      <c r="D50" s="44" t="s">
        <v>317</v>
      </c>
      <c r="E50" s="44" t="s">
        <v>137</v>
      </c>
      <c r="F50" s="45" t="s">
        <v>8</v>
      </c>
      <c r="G50" s="42">
        <f t="shared" si="1"/>
        <v>0</v>
      </c>
      <c r="H50" s="53"/>
      <c r="I50" s="53"/>
      <c r="J50" s="53"/>
      <c r="K50" s="42"/>
      <c r="L50" s="42"/>
      <c r="M50" s="42"/>
      <c r="N50" s="63"/>
    </row>
    <row r="51" spans="1:30" s="16" customFormat="1" ht="21" customHeight="1" x14ac:dyDescent="0.2">
      <c r="A51" s="54" t="s">
        <v>132</v>
      </c>
      <c r="B51" s="48" t="s">
        <v>314</v>
      </c>
      <c r="C51" s="48"/>
      <c r="D51" s="48" t="s">
        <v>20</v>
      </c>
      <c r="E51" s="46" t="s">
        <v>8</v>
      </c>
      <c r="F51" s="46" t="s">
        <v>8</v>
      </c>
      <c r="G51" s="53">
        <f>J51</f>
        <v>1919130</v>
      </c>
      <c r="H51" s="53"/>
      <c r="I51" s="53"/>
      <c r="J51" s="53">
        <f>SUM(J52:J66)</f>
        <v>1919130</v>
      </c>
      <c r="K51" s="53">
        <f>SUM(K52:K61)</f>
        <v>0</v>
      </c>
      <c r="L51" s="53"/>
      <c r="M51" s="53">
        <f>SUM(M52:M66)</f>
        <v>0</v>
      </c>
      <c r="N51" s="64">
        <f>SUM(N52:N66)</f>
        <v>0</v>
      </c>
    </row>
    <row r="52" spans="1:30" s="15" customFormat="1" ht="38.450000000000003" customHeight="1" x14ac:dyDescent="0.2">
      <c r="A52" s="43" t="s">
        <v>210</v>
      </c>
      <c r="B52" s="44" t="s">
        <v>315</v>
      </c>
      <c r="C52" s="44"/>
      <c r="D52" s="44" t="s">
        <v>316</v>
      </c>
      <c r="E52" s="45" t="s">
        <v>8</v>
      </c>
      <c r="F52" s="45"/>
      <c r="G52" s="42">
        <f>H52+J52+K52+L52+I52</f>
        <v>0</v>
      </c>
      <c r="H52" s="42"/>
      <c r="I52" s="42"/>
      <c r="J52" s="42"/>
      <c r="K52" s="42"/>
      <c r="L52" s="42"/>
      <c r="M52" s="42"/>
      <c r="N52" s="43"/>
    </row>
    <row r="53" spans="1:30" s="15" customFormat="1" ht="96" customHeight="1" x14ac:dyDescent="0.2">
      <c r="A53" s="43" t="s">
        <v>365</v>
      </c>
      <c r="B53" s="44"/>
      <c r="C53" s="44"/>
      <c r="D53" s="44">
        <v>131</v>
      </c>
      <c r="E53" s="45" t="s">
        <v>8</v>
      </c>
      <c r="F53" s="45">
        <v>15112036</v>
      </c>
      <c r="G53" s="42">
        <f>H53+I53+J53+K53+L53</f>
        <v>0</v>
      </c>
      <c r="H53" s="42">
        <v>0</v>
      </c>
      <c r="I53" s="42">
        <v>0</v>
      </c>
      <c r="J53" s="42">
        <v>0</v>
      </c>
      <c r="K53" s="42">
        <v>0</v>
      </c>
      <c r="L53" s="42"/>
      <c r="M53" s="42"/>
      <c r="N53" s="43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70"/>
    </row>
    <row r="54" spans="1:30" s="15" customFormat="1" ht="166.5" customHeight="1" x14ac:dyDescent="0.2">
      <c r="A54" s="43" t="s">
        <v>366</v>
      </c>
      <c r="B54" s="44"/>
      <c r="C54" s="44"/>
      <c r="D54" s="44" t="s">
        <v>317</v>
      </c>
      <c r="E54" s="45" t="s">
        <v>8</v>
      </c>
      <c r="F54" s="45" t="s">
        <v>367</v>
      </c>
      <c r="G54" s="42">
        <f>H54+I54+J54+K54+L54</f>
        <v>0</v>
      </c>
      <c r="H54" s="42">
        <v>0</v>
      </c>
      <c r="I54" s="42">
        <v>0</v>
      </c>
      <c r="J54" s="42">
        <v>0</v>
      </c>
      <c r="K54" s="42">
        <v>0</v>
      </c>
      <c r="L54" s="42"/>
      <c r="M54" s="42"/>
      <c r="N54" s="63"/>
    </row>
    <row r="55" spans="1:30" s="15" customFormat="1" ht="166.5" customHeight="1" x14ac:dyDescent="0.2">
      <c r="A55" s="95" t="s">
        <v>513</v>
      </c>
      <c r="B55" s="94"/>
      <c r="C55" s="94"/>
      <c r="D55" s="94"/>
      <c r="E55" s="45" t="s">
        <v>8</v>
      </c>
      <c r="F55" s="45" t="s">
        <v>512</v>
      </c>
      <c r="G55" s="42">
        <f>H55+I55+J55+K55+L55</f>
        <v>1000000</v>
      </c>
      <c r="H55" s="42"/>
      <c r="I55" s="42"/>
      <c r="J55" s="42">
        <v>1000000</v>
      </c>
      <c r="K55" s="42"/>
      <c r="L55" s="42"/>
      <c r="M55" s="42"/>
      <c r="N55" s="63"/>
    </row>
    <row r="56" spans="1:30" s="15" customFormat="1" ht="56.25" customHeight="1" x14ac:dyDescent="0.2">
      <c r="A56" s="43" t="s">
        <v>368</v>
      </c>
      <c r="B56" s="44"/>
      <c r="C56" s="44"/>
      <c r="D56" s="44" t="s">
        <v>317</v>
      </c>
      <c r="E56" s="45" t="s">
        <v>8</v>
      </c>
      <c r="F56" s="45" t="s">
        <v>369</v>
      </c>
      <c r="G56" s="42">
        <f>H56+J56+K56+L56+I56</f>
        <v>740750</v>
      </c>
      <c r="H56" s="42">
        <v>0</v>
      </c>
      <c r="I56" s="42">
        <v>0</v>
      </c>
      <c r="J56" s="42">
        <v>740750</v>
      </c>
      <c r="K56" s="42">
        <v>0</v>
      </c>
      <c r="L56" s="42"/>
      <c r="M56" s="42"/>
      <c r="N56" s="63"/>
    </row>
    <row r="57" spans="1:30" s="15" customFormat="1" ht="56.25" customHeight="1" x14ac:dyDescent="0.2">
      <c r="A57" s="43" t="s">
        <v>370</v>
      </c>
      <c r="B57" s="44"/>
      <c r="C57" s="44"/>
      <c r="D57" s="44" t="s">
        <v>317</v>
      </c>
      <c r="E57" s="45" t="s">
        <v>8</v>
      </c>
      <c r="F57" s="45" t="s">
        <v>371</v>
      </c>
      <c r="G57" s="42">
        <f>H57+J57+K57+L57+I57</f>
        <v>178380</v>
      </c>
      <c r="H57" s="42">
        <v>0</v>
      </c>
      <c r="I57" s="42">
        <v>0</v>
      </c>
      <c r="J57" s="42">
        <v>178380</v>
      </c>
      <c r="K57" s="42">
        <v>0</v>
      </c>
      <c r="L57" s="42"/>
      <c r="M57" s="42"/>
      <c r="N57" s="63"/>
    </row>
    <row r="58" spans="1:30" s="15" customFormat="1" ht="81.75" customHeight="1" x14ac:dyDescent="0.2">
      <c r="A58" s="43" t="s">
        <v>372</v>
      </c>
      <c r="B58" s="44"/>
      <c r="C58" s="44"/>
      <c r="D58" s="44" t="s">
        <v>317</v>
      </c>
      <c r="E58" s="45" t="s">
        <v>8</v>
      </c>
      <c r="F58" s="45" t="s">
        <v>373</v>
      </c>
      <c r="G58" s="42">
        <f>H58+I58+J58+K58+L58</f>
        <v>0</v>
      </c>
      <c r="H58" s="42">
        <v>0</v>
      </c>
      <c r="I58" s="42">
        <v>0</v>
      </c>
      <c r="J58" s="42">
        <v>0</v>
      </c>
      <c r="K58" s="42">
        <v>0</v>
      </c>
      <c r="L58" s="42"/>
      <c r="M58" s="42"/>
      <c r="N58" s="63"/>
    </row>
    <row r="59" spans="1:30" s="15" customFormat="1" ht="81.75" customHeight="1" x14ac:dyDescent="0.2">
      <c r="A59" s="43" t="s">
        <v>372</v>
      </c>
      <c r="B59" s="44"/>
      <c r="C59" s="44"/>
      <c r="D59" s="44" t="s">
        <v>317</v>
      </c>
      <c r="E59" s="45" t="s">
        <v>8</v>
      </c>
      <c r="F59" s="45" t="s">
        <v>374</v>
      </c>
      <c r="G59" s="42">
        <f>H59+J59+K59+L59+I59</f>
        <v>0</v>
      </c>
      <c r="H59" s="42">
        <v>0</v>
      </c>
      <c r="I59" s="42">
        <v>0</v>
      </c>
      <c r="J59" s="42"/>
      <c r="K59" s="42">
        <v>0</v>
      </c>
      <c r="L59" s="42"/>
      <c r="M59" s="42"/>
      <c r="N59" s="63"/>
    </row>
    <row r="60" spans="1:30" s="15" customFormat="1" ht="102.75" customHeight="1" x14ac:dyDescent="0.2">
      <c r="A60" s="54" t="s">
        <v>133</v>
      </c>
      <c r="B60" s="48"/>
      <c r="C60" s="48"/>
      <c r="D60" s="48" t="s">
        <v>313</v>
      </c>
      <c r="E60" s="46" t="s">
        <v>134</v>
      </c>
      <c r="F60" s="46" t="s">
        <v>8</v>
      </c>
      <c r="G60" s="53">
        <f>H60+I60+J60+K60+L60</f>
        <v>0</v>
      </c>
      <c r="H60" s="53">
        <v>0</v>
      </c>
      <c r="I60" s="53">
        <v>0</v>
      </c>
      <c r="J60" s="53">
        <v>0</v>
      </c>
      <c r="K60" s="53">
        <v>0</v>
      </c>
      <c r="L60" s="53">
        <f>L61</f>
        <v>0</v>
      </c>
      <c r="M60" s="42"/>
      <c r="N60" s="63"/>
    </row>
    <row r="61" spans="1:30" s="15" customFormat="1" ht="32.25" customHeight="1" x14ac:dyDescent="0.2">
      <c r="A61" s="43" t="s">
        <v>362</v>
      </c>
      <c r="B61" s="44"/>
      <c r="C61" s="44"/>
      <c r="D61" s="44" t="s">
        <v>313</v>
      </c>
      <c r="E61" s="45" t="s">
        <v>134</v>
      </c>
      <c r="F61" s="45" t="s">
        <v>8</v>
      </c>
      <c r="G61" s="42">
        <f>H61+I61+J61+K61+L61</f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/>
      <c r="N61" s="63"/>
    </row>
    <row r="62" spans="1:30" s="15" customFormat="1" ht="81.75" customHeight="1" x14ac:dyDescent="0.2">
      <c r="A62" s="54" t="s">
        <v>135</v>
      </c>
      <c r="B62" s="44"/>
      <c r="C62" s="44"/>
      <c r="D62" s="44" t="s">
        <v>8</v>
      </c>
      <c r="E62" s="45" t="s">
        <v>8</v>
      </c>
      <c r="F62" s="45" t="s">
        <v>8</v>
      </c>
      <c r="G62" s="53">
        <f>H62+J62+K62+L62+I62</f>
        <v>4924000</v>
      </c>
      <c r="H62" s="53">
        <f>H63+H64+H65</f>
        <v>0</v>
      </c>
      <c r="I62" s="53">
        <f>I63+I64+I65</f>
        <v>0</v>
      </c>
      <c r="J62" s="53">
        <f>J63+J64+J65</f>
        <v>0</v>
      </c>
      <c r="K62" s="53">
        <f>K63+K64+K65</f>
        <v>0</v>
      </c>
      <c r="L62" s="53">
        <f>L63+L64+L65</f>
        <v>4924000</v>
      </c>
      <c r="M62" s="42"/>
      <c r="N62" s="63"/>
    </row>
    <row r="63" spans="1:30" s="15" customFormat="1" ht="38.25" customHeight="1" x14ac:dyDescent="0.2">
      <c r="A63" s="43" t="s">
        <v>389</v>
      </c>
      <c r="B63" s="44"/>
      <c r="C63" s="44"/>
      <c r="D63" s="44" t="s">
        <v>313</v>
      </c>
      <c r="E63" s="45" t="s">
        <v>134</v>
      </c>
      <c r="F63" s="45" t="s">
        <v>8</v>
      </c>
      <c r="G63" s="42">
        <f t="shared" si="1"/>
        <v>4000</v>
      </c>
      <c r="H63" s="42">
        <v>0</v>
      </c>
      <c r="I63" s="42">
        <v>0</v>
      </c>
      <c r="J63" s="42">
        <v>0</v>
      </c>
      <c r="K63" s="42">
        <v>0</v>
      </c>
      <c r="L63" s="42">
        <v>4000</v>
      </c>
      <c r="M63" s="42"/>
      <c r="N63" s="63"/>
    </row>
    <row r="64" spans="1:30" s="15" customFormat="1" ht="42" customHeight="1" x14ac:dyDescent="0.2">
      <c r="A64" s="43" t="s">
        <v>390</v>
      </c>
      <c r="B64" s="44"/>
      <c r="C64" s="44"/>
      <c r="D64" s="44" t="s">
        <v>333</v>
      </c>
      <c r="E64" s="45" t="s">
        <v>136</v>
      </c>
      <c r="F64" s="45" t="s">
        <v>8</v>
      </c>
      <c r="G64" s="42">
        <f t="shared" si="1"/>
        <v>600000</v>
      </c>
      <c r="H64" s="42">
        <v>0</v>
      </c>
      <c r="I64" s="42">
        <v>0</v>
      </c>
      <c r="J64" s="42">
        <v>0</v>
      </c>
      <c r="K64" s="42">
        <v>0</v>
      </c>
      <c r="L64" s="42">
        <v>600000</v>
      </c>
      <c r="M64" s="42"/>
      <c r="N64" s="63"/>
    </row>
    <row r="65" spans="1:14" s="15" customFormat="1" ht="42" customHeight="1" x14ac:dyDescent="0.2">
      <c r="A65" s="43" t="s">
        <v>138</v>
      </c>
      <c r="B65" s="44"/>
      <c r="C65" s="44"/>
      <c r="D65" s="44" t="s">
        <v>317</v>
      </c>
      <c r="E65" s="45" t="s">
        <v>137</v>
      </c>
      <c r="F65" s="45" t="s">
        <v>8</v>
      </c>
      <c r="G65" s="42">
        <f t="shared" si="1"/>
        <v>4320000</v>
      </c>
      <c r="H65" s="42">
        <v>0</v>
      </c>
      <c r="I65" s="42">
        <v>0</v>
      </c>
      <c r="J65" s="42">
        <v>0</v>
      </c>
      <c r="K65" s="42">
        <v>0</v>
      </c>
      <c r="L65" s="42">
        <v>4320000</v>
      </c>
      <c r="M65" s="42"/>
      <c r="N65" s="63"/>
    </row>
    <row r="66" spans="1:14" s="16" customFormat="1" ht="30" customHeight="1" x14ac:dyDescent="0.2">
      <c r="A66" s="54" t="s">
        <v>140</v>
      </c>
      <c r="B66" s="48" t="s">
        <v>315</v>
      </c>
      <c r="C66" s="48"/>
      <c r="D66" s="48" t="s">
        <v>336</v>
      </c>
      <c r="E66" s="46" t="s">
        <v>8</v>
      </c>
      <c r="F66" s="48" t="s">
        <v>375</v>
      </c>
      <c r="G66" s="53">
        <f>H66+J66+K66+L66</f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/>
      <c r="N66" s="64"/>
    </row>
    <row r="67" spans="1:14" s="16" customFormat="1" ht="30" customHeight="1" x14ac:dyDescent="0.2">
      <c r="A67" s="54" t="s">
        <v>45</v>
      </c>
      <c r="B67" s="48" t="s">
        <v>318</v>
      </c>
      <c r="C67" s="46" t="s">
        <v>8</v>
      </c>
      <c r="D67" s="46" t="s">
        <v>8</v>
      </c>
      <c r="E67" s="46" t="s">
        <v>8</v>
      </c>
      <c r="F67" s="46" t="s">
        <v>8</v>
      </c>
      <c r="G67" s="53">
        <f>H67+J67+K67+L67</f>
        <v>48066512.039999999</v>
      </c>
      <c r="H67" s="53">
        <f>H68+H80+H83+H89</f>
        <v>40724740</v>
      </c>
      <c r="I67" s="53">
        <f>I68+I80+I83+I89</f>
        <v>0</v>
      </c>
      <c r="J67" s="53">
        <f>J68+J80+J83+J89</f>
        <v>1919130</v>
      </c>
      <c r="K67" s="53">
        <v>0</v>
      </c>
      <c r="L67" s="53">
        <f>L68+L80+L83+L89</f>
        <v>5422642.04</v>
      </c>
      <c r="M67" s="53">
        <f>M68+M80+M83+M89</f>
        <v>0</v>
      </c>
      <c r="N67" s="64">
        <f>N68+N80+N83+N89</f>
        <v>0</v>
      </c>
    </row>
    <row r="68" spans="1:14" s="61" customFormat="1" ht="30" customHeight="1" x14ac:dyDescent="0.2">
      <c r="A68" s="57" t="s">
        <v>338</v>
      </c>
      <c r="B68" s="58" t="s">
        <v>337</v>
      </c>
      <c r="C68" s="58" t="s">
        <v>310</v>
      </c>
      <c r="D68" s="59" t="s">
        <v>8</v>
      </c>
      <c r="E68" s="59"/>
      <c r="F68" s="59"/>
      <c r="G68" s="60">
        <f>H68+J68+K68+L68</f>
        <v>30708440</v>
      </c>
      <c r="H68" s="60">
        <f>SUM(H69:H79)</f>
        <v>30708440</v>
      </c>
      <c r="I68" s="60">
        <f t="shared" ref="I68:N68" si="10">SUM(I69:I76)</f>
        <v>0</v>
      </c>
      <c r="J68" s="60">
        <f t="shared" si="10"/>
        <v>0</v>
      </c>
      <c r="K68" s="60">
        <f t="shared" si="10"/>
        <v>0</v>
      </c>
      <c r="L68" s="60">
        <f t="shared" si="10"/>
        <v>0</v>
      </c>
      <c r="M68" s="60">
        <f t="shared" si="10"/>
        <v>0</v>
      </c>
      <c r="N68" s="66">
        <f t="shared" si="10"/>
        <v>0</v>
      </c>
    </row>
    <row r="69" spans="1:14" s="15" customFormat="1" ht="30" customHeight="1" x14ac:dyDescent="0.2">
      <c r="A69" s="43" t="s">
        <v>141</v>
      </c>
      <c r="B69" s="44" t="s">
        <v>21</v>
      </c>
      <c r="C69" s="44" t="s">
        <v>329</v>
      </c>
      <c r="D69" s="44" t="s">
        <v>21</v>
      </c>
      <c r="E69" s="45" t="s">
        <v>376</v>
      </c>
      <c r="F69" s="45" t="s">
        <v>121</v>
      </c>
      <c r="G69" s="42">
        <f t="shared" si="1"/>
        <v>1626619</v>
      </c>
      <c r="H69" s="42">
        <f>1634793-8174</f>
        <v>1626619</v>
      </c>
      <c r="I69" s="42"/>
      <c r="J69" s="42"/>
      <c r="K69" s="42"/>
      <c r="L69" s="42"/>
      <c r="M69" s="42"/>
      <c r="N69" s="63"/>
    </row>
    <row r="70" spans="1:14" s="15" customFormat="1" ht="30" customHeight="1" x14ac:dyDescent="0.2">
      <c r="A70" s="43" t="s">
        <v>141</v>
      </c>
      <c r="B70" s="44" t="s">
        <v>21</v>
      </c>
      <c r="C70" s="44" t="s">
        <v>329</v>
      </c>
      <c r="D70" s="44" t="s">
        <v>21</v>
      </c>
      <c r="E70" s="45" t="s">
        <v>377</v>
      </c>
      <c r="F70" s="45" t="s">
        <v>123</v>
      </c>
      <c r="G70" s="42">
        <f t="shared" ref="G70:G71" si="11">H70+J70+K70+L70</f>
        <v>14713007</v>
      </c>
      <c r="H70" s="42">
        <f>14862942-76000-73935</f>
        <v>14713007</v>
      </c>
      <c r="I70" s="42"/>
      <c r="J70" s="42"/>
      <c r="K70" s="42"/>
      <c r="L70" s="42"/>
      <c r="M70" s="42"/>
      <c r="N70" s="63"/>
    </row>
    <row r="71" spans="1:14" s="15" customFormat="1" ht="30" customHeight="1" x14ac:dyDescent="0.2">
      <c r="A71" s="43" t="s">
        <v>141</v>
      </c>
      <c r="B71" s="44" t="s">
        <v>21</v>
      </c>
      <c r="C71" s="44" t="s">
        <v>329</v>
      </c>
      <c r="D71" s="44" t="s">
        <v>21</v>
      </c>
      <c r="E71" s="45" t="s">
        <v>378</v>
      </c>
      <c r="F71" s="45" t="s">
        <v>153</v>
      </c>
      <c r="G71" s="42">
        <f t="shared" si="11"/>
        <v>6853417</v>
      </c>
      <c r="H71" s="42">
        <f>7087857-200000-34440</f>
        <v>6853417</v>
      </c>
      <c r="I71" s="42"/>
      <c r="J71" s="42"/>
      <c r="K71" s="42"/>
      <c r="L71" s="42"/>
      <c r="M71" s="42"/>
      <c r="N71" s="63"/>
    </row>
    <row r="72" spans="1:14" s="15" customFormat="1" ht="30" customHeight="1" x14ac:dyDescent="0.2">
      <c r="A72" s="43" t="s">
        <v>28</v>
      </c>
      <c r="B72" s="44" t="s">
        <v>21</v>
      </c>
      <c r="C72" s="44" t="s">
        <v>328</v>
      </c>
      <c r="D72" s="44" t="s">
        <v>22</v>
      </c>
      <c r="E72" s="45"/>
      <c r="F72" s="45"/>
      <c r="G72" s="42">
        <f t="shared" si="1"/>
        <v>0</v>
      </c>
      <c r="H72" s="42"/>
      <c r="I72" s="42"/>
      <c r="J72" s="42"/>
      <c r="K72" s="42"/>
      <c r="L72" s="42"/>
      <c r="M72" s="42"/>
      <c r="N72" s="63"/>
    </row>
    <row r="73" spans="1:14" s="15" customFormat="1" ht="30" customHeight="1" x14ac:dyDescent="0.2">
      <c r="A73" s="43" t="s">
        <v>345</v>
      </c>
      <c r="B73" s="44" t="s">
        <v>21</v>
      </c>
      <c r="C73" s="44" t="s">
        <v>328</v>
      </c>
      <c r="D73" s="44" t="s">
        <v>25</v>
      </c>
      <c r="E73" s="45"/>
      <c r="F73" s="45"/>
      <c r="G73" s="42">
        <f t="shared" si="1"/>
        <v>0</v>
      </c>
      <c r="H73" s="42"/>
      <c r="I73" s="42"/>
      <c r="J73" s="42"/>
      <c r="K73" s="42"/>
      <c r="L73" s="42"/>
      <c r="M73" s="42"/>
      <c r="N73" s="63"/>
    </row>
    <row r="74" spans="1:14" s="15" customFormat="1" ht="30" customHeight="1" x14ac:dyDescent="0.2">
      <c r="A74" s="43" t="s">
        <v>29</v>
      </c>
      <c r="B74" s="44" t="s">
        <v>21</v>
      </c>
      <c r="C74" s="44" t="s">
        <v>330</v>
      </c>
      <c r="D74" s="44" t="s">
        <v>23</v>
      </c>
      <c r="E74" s="45" t="s">
        <v>379</v>
      </c>
      <c r="F74" s="45" t="s">
        <v>121</v>
      </c>
      <c r="G74" s="42">
        <f t="shared" ref="G74:G75" si="12">H74+J74+K74+L74</f>
        <v>493707</v>
      </c>
      <c r="H74" s="42">
        <v>493707</v>
      </c>
      <c r="I74" s="42"/>
      <c r="J74" s="42"/>
      <c r="K74" s="42"/>
      <c r="L74" s="42"/>
      <c r="M74" s="42"/>
      <c r="N74" s="63"/>
    </row>
    <row r="75" spans="1:14" s="15" customFormat="1" ht="30" customHeight="1" x14ac:dyDescent="0.2">
      <c r="A75" s="43" t="s">
        <v>29</v>
      </c>
      <c r="B75" s="44" t="s">
        <v>21</v>
      </c>
      <c r="C75" s="44" t="s">
        <v>330</v>
      </c>
      <c r="D75" s="44" t="s">
        <v>23</v>
      </c>
      <c r="E75" s="45" t="s">
        <v>380</v>
      </c>
      <c r="F75" s="45" t="s">
        <v>123</v>
      </c>
      <c r="G75" s="42">
        <f t="shared" si="12"/>
        <v>4564608</v>
      </c>
      <c r="H75" s="42">
        <f>4488608+76000</f>
        <v>4564608</v>
      </c>
      <c r="I75" s="42"/>
      <c r="J75" s="42"/>
      <c r="K75" s="42"/>
      <c r="L75" s="42"/>
      <c r="M75" s="42"/>
      <c r="N75" s="63"/>
    </row>
    <row r="76" spans="1:14" s="15" customFormat="1" ht="30" customHeight="1" x14ac:dyDescent="0.2">
      <c r="A76" s="43" t="s">
        <v>29</v>
      </c>
      <c r="B76" s="44" t="s">
        <v>21</v>
      </c>
      <c r="C76" s="44" t="s">
        <v>330</v>
      </c>
      <c r="D76" s="44" t="s">
        <v>23</v>
      </c>
      <c r="E76" s="45" t="s">
        <v>381</v>
      </c>
      <c r="F76" s="45" t="s">
        <v>153</v>
      </c>
      <c r="G76" s="42">
        <f t="shared" si="1"/>
        <v>2340533</v>
      </c>
      <c r="H76" s="42">
        <f>2140533+200000</f>
        <v>2340533</v>
      </c>
      <c r="I76" s="42"/>
      <c r="J76" s="42"/>
      <c r="K76" s="42"/>
      <c r="L76" s="42"/>
      <c r="M76" s="42"/>
      <c r="N76" s="63"/>
    </row>
    <row r="77" spans="1:14" s="15" customFormat="1" ht="30" customHeight="1" x14ac:dyDescent="0.2">
      <c r="A77" s="43" t="s">
        <v>533</v>
      </c>
      <c r="B77" s="98" t="s">
        <v>21</v>
      </c>
      <c r="C77" s="98" t="s">
        <v>329</v>
      </c>
      <c r="D77" s="98" t="s">
        <v>532</v>
      </c>
      <c r="E77" s="45" t="s">
        <v>376</v>
      </c>
      <c r="F77" s="45" t="s">
        <v>121</v>
      </c>
      <c r="G77" s="42">
        <f t="shared" si="1"/>
        <v>8174</v>
      </c>
      <c r="H77" s="42">
        <v>8174</v>
      </c>
      <c r="I77" s="42"/>
      <c r="J77" s="42"/>
      <c r="K77" s="42"/>
      <c r="L77" s="42"/>
      <c r="M77" s="42"/>
      <c r="N77" s="63"/>
    </row>
    <row r="78" spans="1:14" s="15" customFormat="1" ht="30" customHeight="1" x14ac:dyDescent="0.2">
      <c r="A78" s="43" t="s">
        <v>533</v>
      </c>
      <c r="B78" s="98" t="s">
        <v>21</v>
      </c>
      <c r="C78" s="98" t="s">
        <v>329</v>
      </c>
      <c r="D78" s="98" t="s">
        <v>532</v>
      </c>
      <c r="E78" s="45" t="s">
        <v>377</v>
      </c>
      <c r="F78" s="45" t="s">
        <v>123</v>
      </c>
      <c r="G78" s="42">
        <f t="shared" si="1"/>
        <v>73935</v>
      </c>
      <c r="H78" s="42">
        <v>73935</v>
      </c>
      <c r="I78" s="42"/>
      <c r="J78" s="42"/>
      <c r="K78" s="42"/>
      <c r="L78" s="42"/>
      <c r="M78" s="42"/>
      <c r="N78" s="63"/>
    </row>
    <row r="79" spans="1:14" s="15" customFormat="1" ht="30" customHeight="1" x14ac:dyDescent="0.2">
      <c r="A79" s="43" t="s">
        <v>533</v>
      </c>
      <c r="B79" s="98" t="s">
        <v>21</v>
      </c>
      <c r="C79" s="98" t="s">
        <v>329</v>
      </c>
      <c r="D79" s="98" t="s">
        <v>532</v>
      </c>
      <c r="E79" s="45" t="s">
        <v>378</v>
      </c>
      <c r="F79" s="45" t="s">
        <v>153</v>
      </c>
      <c r="G79" s="42">
        <f t="shared" si="1"/>
        <v>34440</v>
      </c>
      <c r="H79" s="42">
        <v>34440</v>
      </c>
      <c r="I79" s="42"/>
      <c r="J79" s="42"/>
      <c r="K79" s="42"/>
      <c r="L79" s="42"/>
      <c r="M79" s="42"/>
      <c r="N79" s="63"/>
    </row>
    <row r="80" spans="1:14" s="61" customFormat="1" ht="38.450000000000003" customHeight="1" x14ac:dyDescent="0.2">
      <c r="A80" s="57" t="s">
        <v>342</v>
      </c>
      <c r="B80" s="58" t="s">
        <v>339</v>
      </c>
      <c r="C80" s="59" t="s">
        <v>8</v>
      </c>
      <c r="D80" s="59" t="s">
        <v>8</v>
      </c>
      <c r="E80" s="59"/>
      <c r="F80" s="59"/>
      <c r="G80" s="60">
        <f t="shared" si="1"/>
        <v>0</v>
      </c>
      <c r="H80" s="60">
        <f t="shared" ref="H80:N80" si="13">SUM(H81:H82)</f>
        <v>0</v>
      </c>
      <c r="I80" s="60">
        <f t="shared" si="13"/>
        <v>0</v>
      </c>
      <c r="J80" s="60">
        <f t="shared" si="13"/>
        <v>0</v>
      </c>
      <c r="K80" s="60">
        <f t="shared" si="13"/>
        <v>0</v>
      </c>
      <c r="L80" s="60">
        <f t="shared" si="13"/>
        <v>0</v>
      </c>
      <c r="M80" s="60">
        <f t="shared" si="13"/>
        <v>0</v>
      </c>
      <c r="N80" s="66">
        <f t="shared" si="13"/>
        <v>0</v>
      </c>
    </row>
    <row r="81" spans="1:14" s="15" customFormat="1" ht="30" customHeight="1" x14ac:dyDescent="0.2">
      <c r="A81" s="43" t="s">
        <v>40</v>
      </c>
      <c r="B81" s="44" t="s">
        <v>24</v>
      </c>
      <c r="C81" s="44" t="s">
        <v>328</v>
      </c>
      <c r="D81" s="44" t="s">
        <v>36</v>
      </c>
      <c r="E81" s="45"/>
      <c r="F81" s="45"/>
      <c r="G81" s="42">
        <f t="shared" si="1"/>
        <v>0</v>
      </c>
      <c r="H81" s="42"/>
      <c r="I81" s="42"/>
      <c r="J81" s="42"/>
      <c r="K81" s="42"/>
      <c r="L81" s="42"/>
      <c r="M81" s="42"/>
      <c r="N81" s="63"/>
    </row>
    <row r="82" spans="1:14" s="15" customFormat="1" ht="30" customHeight="1" x14ac:dyDescent="0.2">
      <c r="A82" s="43" t="s">
        <v>319</v>
      </c>
      <c r="B82" s="44" t="s">
        <v>24</v>
      </c>
      <c r="C82" s="44" t="s">
        <v>38</v>
      </c>
      <c r="D82" s="44" t="s">
        <v>320</v>
      </c>
      <c r="E82" s="45"/>
      <c r="F82" s="45"/>
      <c r="G82" s="42">
        <f t="shared" si="1"/>
        <v>0</v>
      </c>
      <c r="H82" s="42"/>
      <c r="I82" s="42"/>
      <c r="J82" s="42"/>
      <c r="K82" s="42"/>
      <c r="L82" s="42"/>
      <c r="M82" s="42"/>
      <c r="N82" s="63"/>
    </row>
    <row r="83" spans="1:14" s="61" customFormat="1" ht="30" customHeight="1" x14ac:dyDescent="0.2">
      <c r="A83" s="57" t="s">
        <v>343</v>
      </c>
      <c r="B83" s="58" t="s">
        <v>340</v>
      </c>
      <c r="C83" s="59" t="s">
        <v>8</v>
      </c>
      <c r="D83" s="59" t="s">
        <v>8</v>
      </c>
      <c r="E83" s="59"/>
      <c r="F83" s="59"/>
      <c r="G83" s="60">
        <f t="shared" si="1"/>
        <v>140000</v>
      </c>
      <c r="H83" s="60">
        <f>SUM(H84:H88)</f>
        <v>140000</v>
      </c>
      <c r="I83" s="60">
        <f t="shared" ref="I83:N83" si="14">SUM(I84:I87)</f>
        <v>0</v>
      </c>
      <c r="J83" s="60">
        <f t="shared" si="14"/>
        <v>0</v>
      </c>
      <c r="K83" s="60">
        <f t="shared" si="14"/>
        <v>0</v>
      </c>
      <c r="L83" s="60">
        <f t="shared" si="14"/>
        <v>0</v>
      </c>
      <c r="M83" s="60">
        <f t="shared" si="14"/>
        <v>0</v>
      </c>
      <c r="N83" s="66">
        <f t="shared" si="14"/>
        <v>0</v>
      </c>
    </row>
    <row r="84" spans="1:14" s="15" customFormat="1" ht="30" customHeight="1" x14ac:dyDescent="0.2">
      <c r="A84" s="43" t="s">
        <v>324</v>
      </c>
      <c r="B84" s="44" t="s">
        <v>323</v>
      </c>
      <c r="C84" s="44" t="s">
        <v>325</v>
      </c>
      <c r="D84" s="44" t="s">
        <v>320</v>
      </c>
      <c r="E84" s="45"/>
      <c r="F84" s="45"/>
      <c r="G84" s="42">
        <f t="shared" si="1"/>
        <v>0</v>
      </c>
      <c r="H84" s="42"/>
      <c r="I84" s="42"/>
      <c r="J84" s="42"/>
      <c r="K84" s="42"/>
      <c r="L84" s="42"/>
      <c r="M84" s="42"/>
      <c r="N84" s="63"/>
    </row>
    <row r="85" spans="1:14" s="15" customFormat="1" ht="30" customHeight="1" x14ac:dyDescent="0.2">
      <c r="A85" s="43" t="s">
        <v>324</v>
      </c>
      <c r="B85" s="44" t="s">
        <v>323</v>
      </c>
      <c r="C85" s="44" t="s">
        <v>326</v>
      </c>
      <c r="D85" s="44" t="s">
        <v>327</v>
      </c>
      <c r="E85" s="45" t="s">
        <v>387</v>
      </c>
      <c r="F85" s="45" t="s">
        <v>152</v>
      </c>
      <c r="G85" s="42">
        <f t="shared" si="1"/>
        <v>140000</v>
      </c>
      <c r="H85" s="42">
        <v>140000</v>
      </c>
      <c r="I85" s="42"/>
      <c r="J85" s="42"/>
      <c r="K85" s="42"/>
      <c r="L85" s="42"/>
      <c r="M85" s="42"/>
      <c r="N85" s="63"/>
    </row>
    <row r="86" spans="1:14" s="15" customFormat="1" ht="30" customHeight="1" x14ac:dyDescent="0.2">
      <c r="A86" s="43" t="s">
        <v>324</v>
      </c>
      <c r="B86" s="44" t="s">
        <v>323</v>
      </c>
      <c r="C86" s="44" t="s">
        <v>346</v>
      </c>
      <c r="D86" s="44" t="s">
        <v>327</v>
      </c>
      <c r="E86" s="45"/>
      <c r="F86" s="45"/>
      <c r="G86" s="42">
        <f t="shared" si="1"/>
        <v>0</v>
      </c>
      <c r="H86" s="42"/>
      <c r="I86" s="42"/>
      <c r="J86" s="42"/>
      <c r="K86" s="42"/>
      <c r="L86" s="42"/>
      <c r="M86" s="42"/>
      <c r="N86" s="63"/>
    </row>
    <row r="87" spans="1:14" s="15" customFormat="1" ht="30" customHeight="1" x14ac:dyDescent="0.2">
      <c r="A87" s="43" t="s">
        <v>324</v>
      </c>
      <c r="B87" s="44" t="s">
        <v>323</v>
      </c>
      <c r="C87" s="44" t="s">
        <v>347</v>
      </c>
      <c r="D87" s="44" t="s">
        <v>503</v>
      </c>
      <c r="E87" s="45" t="s">
        <v>505</v>
      </c>
      <c r="F87" s="45" t="s">
        <v>124</v>
      </c>
      <c r="G87" s="42">
        <f t="shared" si="1"/>
        <v>0</v>
      </c>
      <c r="H87" s="42"/>
      <c r="I87" s="42"/>
      <c r="J87" s="42"/>
      <c r="K87" s="42"/>
      <c r="L87" s="42"/>
      <c r="M87" s="42"/>
      <c r="N87" s="63"/>
    </row>
    <row r="88" spans="1:14" s="15" customFormat="1" ht="30" customHeight="1" x14ac:dyDescent="0.2">
      <c r="A88" s="43" t="s">
        <v>324</v>
      </c>
      <c r="B88" s="92" t="s">
        <v>323</v>
      </c>
      <c r="C88" s="92" t="s">
        <v>347</v>
      </c>
      <c r="D88" s="92" t="s">
        <v>504</v>
      </c>
      <c r="E88" s="45" t="s">
        <v>506</v>
      </c>
      <c r="F88" s="45" t="s">
        <v>124</v>
      </c>
      <c r="G88" s="42">
        <f t="shared" si="1"/>
        <v>0</v>
      </c>
      <c r="H88" s="42"/>
      <c r="I88" s="42"/>
      <c r="J88" s="42"/>
      <c r="K88" s="42"/>
      <c r="L88" s="42"/>
      <c r="M88" s="42"/>
      <c r="N88" s="63"/>
    </row>
    <row r="89" spans="1:14" s="61" customFormat="1" ht="30" customHeight="1" x14ac:dyDescent="0.2">
      <c r="A89" s="57" t="s">
        <v>344</v>
      </c>
      <c r="B89" s="58" t="s">
        <v>341</v>
      </c>
      <c r="C89" s="59" t="s">
        <v>8</v>
      </c>
      <c r="D89" s="59" t="s">
        <v>8</v>
      </c>
      <c r="E89" s="59"/>
      <c r="F89" s="59"/>
      <c r="G89" s="60">
        <f t="shared" si="1"/>
        <v>17218072.039999999</v>
      </c>
      <c r="H89" s="60">
        <f>SUM(H90:H113)</f>
        <v>9876300</v>
      </c>
      <c r="I89" s="60">
        <f>SUM(I90:I100)</f>
        <v>0</v>
      </c>
      <c r="J89" s="60">
        <f>SUM(J90:J113)</f>
        <v>1919130</v>
      </c>
      <c r="K89" s="60">
        <f>SUM(K90:K100)</f>
        <v>0</v>
      </c>
      <c r="L89" s="60">
        <f>SUM(L90:L113)</f>
        <v>5422642.04</v>
      </c>
      <c r="M89" s="60">
        <f>SUM(M90:M100)</f>
        <v>0</v>
      </c>
      <c r="N89" s="66">
        <f>SUM(N90:N100)</f>
        <v>0</v>
      </c>
    </row>
    <row r="90" spans="1:14" s="15" customFormat="1" ht="30" customHeight="1" x14ac:dyDescent="0.2">
      <c r="A90" s="43" t="s">
        <v>30</v>
      </c>
      <c r="B90" s="44" t="s">
        <v>322</v>
      </c>
      <c r="C90" s="44" t="s">
        <v>325</v>
      </c>
      <c r="D90" s="44" t="s">
        <v>24</v>
      </c>
      <c r="E90" s="45" t="s">
        <v>363</v>
      </c>
      <c r="F90" s="45" t="s">
        <v>124</v>
      </c>
      <c r="G90" s="42">
        <f t="shared" si="1"/>
        <v>86520</v>
      </c>
      <c r="H90" s="42">
        <v>86520</v>
      </c>
      <c r="I90" s="42"/>
      <c r="J90" s="42"/>
      <c r="K90" s="42"/>
      <c r="L90" s="42"/>
      <c r="M90" s="42"/>
      <c r="N90" s="63"/>
    </row>
    <row r="91" spans="1:14" s="15" customFormat="1" ht="30" customHeight="1" x14ac:dyDescent="0.2">
      <c r="A91" s="43" t="s">
        <v>31</v>
      </c>
      <c r="B91" s="44" t="s">
        <v>322</v>
      </c>
      <c r="C91" s="44" t="s">
        <v>325</v>
      </c>
      <c r="D91" s="44" t="s">
        <v>25</v>
      </c>
      <c r="E91" s="45"/>
      <c r="F91" s="45"/>
      <c r="G91" s="42">
        <f t="shared" si="1"/>
        <v>0</v>
      </c>
      <c r="H91" s="42">
        <v>0</v>
      </c>
      <c r="I91" s="42"/>
      <c r="J91" s="42"/>
      <c r="K91" s="42"/>
      <c r="L91" s="42"/>
      <c r="M91" s="42"/>
      <c r="N91" s="63"/>
    </row>
    <row r="92" spans="1:14" s="15" customFormat="1" ht="30" customHeight="1" x14ac:dyDescent="0.2">
      <c r="A92" s="43" t="s">
        <v>32</v>
      </c>
      <c r="B92" s="44" t="s">
        <v>322</v>
      </c>
      <c r="C92" s="44" t="s">
        <v>325</v>
      </c>
      <c r="D92" s="44" t="s">
        <v>26</v>
      </c>
      <c r="E92" s="45" t="s">
        <v>382</v>
      </c>
      <c r="F92" s="45" t="s">
        <v>124</v>
      </c>
      <c r="G92" s="42">
        <f t="shared" si="1"/>
        <v>4384940</v>
      </c>
      <c r="H92" s="42">
        <v>4384940</v>
      </c>
      <c r="I92" s="42"/>
      <c r="J92" s="42"/>
      <c r="K92" s="42"/>
      <c r="L92" s="42"/>
      <c r="M92" s="42"/>
      <c r="N92" s="63"/>
    </row>
    <row r="93" spans="1:14" s="15" customFormat="1" ht="30" customHeight="1" x14ac:dyDescent="0.2">
      <c r="A93" s="43" t="s">
        <v>33</v>
      </c>
      <c r="B93" s="44" t="s">
        <v>322</v>
      </c>
      <c r="C93" s="44" t="s">
        <v>325</v>
      </c>
      <c r="D93" s="44" t="s">
        <v>27</v>
      </c>
      <c r="E93" s="45"/>
      <c r="F93" s="45"/>
      <c r="G93" s="42">
        <f t="shared" si="1"/>
        <v>0</v>
      </c>
      <c r="H93" s="42">
        <v>0</v>
      </c>
      <c r="I93" s="42"/>
      <c r="J93" s="42"/>
      <c r="K93" s="42"/>
      <c r="L93" s="42"/>
      <c r="M93" s="42"/>
      <c r="N93" s="63"/>
    </row>
    <row r="94" spans="1:14" s="15" customFormat="1" ht="30" customHeight="1" x14ac:dyDescent="0.2">
      <c r="A94" s="43" t="s">
        <v>39</v>
      </c>
      <c r="B94" s="44" t="s">
        <v>322</v>
      </c>
      <c r="C94" s="44" t="s">
        <v>325</v>
      </c>
      <c r="D94" s="44" t="s">
        <v>34</v>
      </c>
      <c r="E94" s="45" t="s">
        <v>383</v>
      </c>
      <c r="F94" s="45" t="s">
        <v>124</v>
      </c>
      <c r="G94" s="42">
        <f t="shared" si="1"/>
        <v>980000</v>
      </c>
      <c r="H94" s="42">
        <v>980000</v>
      </c>
      <c r="I94" s="42"/>
      <c r="J94" s="42"/>
      <c r="K94" s="42"/>
      <c r="L94" s="42"/>
      <c r="M94" s="42"/>
      <c r="N94" s="63"/>
    </row>
    <row r="95" spans="1:14" s="15" customFormat="1" ht="30" customHeight="1" x14ac:dyDescent="0.2">
      <c r="A95" s="43" t="s">
        <v>39</v>
      </c>
      <c r="B95" s="94" t="s">
        <v>322</v>
      </c>
      <c r="C95" s="94" t="s">
        <v>325</v>
      </c>
      <c r="D95" s="94" t="s">
        <v>34</v>
      </c>
      <c r="E95" s="97" t="s">
        <v>514</v>
      </c>
      <c r="F95" s="45" t="s">
        <v>512</v>
      </c>
      <c r="G95" s="42">
        <f t="shared" ref="G95" si="15">H95+J95+K95+L95</f>
        <v>1000000</v>
      </c>
      <c r="H95" s="42">
        <v>0</v>
      </c>
      <c r="I95" s="42"/>
      <c r="J95" s="42">
        <v>1000000</v>
      </c>
      <c r="K95" s="42"/>
      <c r="L95" s="42"/>
      <c r="M95" s="42"/>
      <c r="N95" s="63"/>
    </row>
    <row r="96" spans="1:14" s="15" customFormat="1" ht="30" customHeight="1" x14ac:dyDescent="0.2">
      <c r="A96" s="43" t="s">
        <v>46</v>
      </c>
      <c r="B96" s="44" t="s">
        <v>322</v>
      </c>
      <c r="C96" s="44" t="s">
        <v>325</v>
      </c>
      <c r="D96" s="44" t="s">
        <v>35</v>
      </c>
      <c r="E96" s="45" t="s">
        <v>384</v>
      </c>
      <c r="F96" s="45" t="s">
        <v>124</v>
      </c>
      <c r="G96" s="42">
        <f t="shared" si="1"/>
        <v>2134940</v>
      </c>
      <c r="H96" s="42">
        <f>894840+100000+1140100</f>
        <v>2134940</v>
      </c>
      <c r="I96" s="42"/>
      <c r="J96" s="42">
        <v>0</v>
      </c>
      <c r="K96" s="42"/>
      <c r="L96" s="42"/>
      <c r="M96" s="42"/>
      <c r="N96" s="63"/>
    </row>
    <row r="97" spans="1:14" s="15" customFormat="1" ht="30" customHeight="1" x14ac:dyDescent="0.2">
      <c r="A97" s="43" t="s">
        <v>46</v>
      </c>
      <c r="B97" s="44" t="s">
        <v>322</v>
      </c>
      <c r="C97" s="44" t="s">
        <v>325</v>
      </c>
      <c r="D97" s="44" t="s">
        <v>35</v>
      </c>
      <c r="E97" s="45" t="s">
        <v>463</v>
      </c>
      <c r="F97" s="45" t="s">
        <v>374</v>
      </c>
      <c r="G97" s="42">
        <f t="shared" si="1"/>
        <v>0</v>
      </c>
      <c r="H97" s="42"/>
      <c r="I97" s="42"/>
      <c r="J97" s="42"/>
      <c r="K97" s="42"/>
      <c r="L97" s="42"/>
      <c r="M97" s="42"/>
      <c r="N97" s="63"/>
    </row>
    <row r="98" spans="1:14" s="15" customFormat="1" ht="30" customHeight="1" x14ac:dyDescent="0.2">
      <c r="A98" s="43" t="s">
        <v>41</v>
      </c>
      <c r="B98" s="44" t="s">
        <v>36</v>
      </c>
      <c r="C98" s="44" t="s">
        <v>325</v>
      </c>
      <c r="D98" s="44" t="s">
        <v>37</v>
      </c>
      <c r="E98" s="45" t="s">
        <v>385</v>
      </c>
      <c r="F98" s="45" t="s">
        <v>374</v>
      </c>
      <c r="G98" s="42">
        <f t="shared" si="1"/>
        <v>0</v>
      </c>
      <c r="H98" s="42">
        <v>0</v>
      </c>
      <c r="I98" s="42"/>
      <c r="J98" s="42"/>
      <c r="K98" s="42"/>
      <c r="L98" s="42"/>
      <c r="M98" s="42"/>
      <c r="N98" s="63"/>
    </row>
    <row r="99" spans="1:14" s="15" customFormat="1" ht="30" customHeight="1" x14ac:dyDescent="0.2">
      <c r="A99" s="43" t="s">
        <v>41</v>
      </c>
      <c r="B99" s="44" t="s">
        <v>36</v>
      </c>
      <c r="C99" s="44" t="s">
        <v>325</v>
      </c>
      <c r="D99" s="44" t="s">
        <v>37</v>
      </c>
      <c r="E99" s="45" t="s">
        <v>385</v>
      </c>
      <c r="F99" s="45" t="s">
        <v>123</v>
      </c>
      <c r="G99" s="42">
        <f t="shared" si="1"/>
        <v>1150000</v>
      </c>
      <c r="H99" s="42">
        <v>1150000</v>
      </c>
      <c r="I99" s="42"/>
      <c r="J99" s="42"/>
      <c r="K99" s="42"/>
      <c r="L99" s="42"/>
      <c r="M99" s="42"/>
      <c r="N99" s="63"/>
    </row>
    <row r="100" spans="1:14" s="15" customFormat="1" ht="30" customHeight="1" x14ac:dyDescent="0.2">
      <c r="A100" s="43" t="s">
        <v>41</v>
      </c>
      <c r="B100" s="92" t="s">
        <v>36</v>
      </c>
      <c r="C100" s="92" t="s">
        <v>325</v>
      </c>
      <c r="D100" s="92" t="s">
        <v>37</v>
      </c>
      <c r="E100" s="45" t="s">
        <v>502</v>
      </c>
      <c r="F100" s="45" t="s">
        <v>121</v>
      </c>
      <c r="G100" s="42">
        <f>H100+J100+K100+L100</f>
        <v>340000</v>
      </c>
      <c r="H100" s="42">
        <v>340000</v>
      </c>
      <c r="I100" s="42"/>
      <c r="J100" s="42"/>
      <c r="K100" s="42"/>
      <c r="L100" s="42"/>
      <c r="M100" s="42"/>
      <c r="N100" s="63"/>
    </row>
    <row r="101" spans="1:14" s="15" customFormat="1" ht="30" customHeight="1" x14ac:dyDescent="0.2">
      <c r="A101" s="43" t="s">
        <v>42</v>
      </c>
      <c r="B101" s="96" t="s">
        <v>36</v>
      </c>
      <c r="C101" s="96" t="s">
        <v>325</v>
      </c>
      <c r="D101" s="96" t="s">
        <v>515</v>
      </c>
      <c r="E101" s="45" t="s">
        <v>516</v>
      </c>
      <c r="F101" s="45" t="s">
        <v>121</v>
      </c>
      <c r="G101" s="42">
        <f t="shared" si="1"/>
        <v>0</v>
      </c>
      <c r="H101" s="42">
        <v>0</v>
      </c>
      <c r="I101" s="42"/>
      <c r="J101" s="42"/>
      <c r="K101" s="42"/>
      <c r="L101" s="42"/>
      <c r="M101" s="42"/>
      <c r="N101" s="63"/>
    </row>
    <row r="102" spans="1:14" s="15" customFormat="1" ht="30" customHeight="1" x14ac:dyDescent="0.2">
      <c r="A102" s="43" t="s">
        <v>42</v>
      </c>
      <c r="B102" s="96" t="s">
        <v>36</v>
      </c>
      <c r="C102" s="96" t="s">
        <v>325</v>
      </c>
      <c r="D102" s="96" t="s">
        <v>517</v>
      </c>
      <c r="E102" s="45" t="s">
        <v>514</v>
      </c>
      <c r="F102" s="45" t="s">
        <v>369</v>
      </c>
      <c r="G102" s="42">
        <f t="shared" ref="G102:G113" si="16">H102+J102+K102+L102</f>
        <v>740750</v>
      </c>
      <c r="H102" s="42"/>
      <c r="I102" s="42"/>
      <c r="J102" s="42">
        <v>740750</v>
      </c>
      <c r="K102" s="42"/>
      <c r="L102" s="42"/>
      <c r="M102" s="42"/>
      <c r="N102" s="63"/>
    </row>
    <row r="103" spans="1:14" s="15" customFormat="1" ht="30" customHeight="1" x14ac:dyDescent="0.2">
      <c r="A103" s="43" t="s">
        <v>42</v>
      </c>
      <c r="B103" s="96" t="s">
        <v>36</v>
      </c>
      <c r="C103" s="96" t="s">
        <v>325</v>
      </c>
      <c r="D103" s="96" t="s">
        <v>517</v>
      </c>
      <c r="E103" s="45" t="s">
        <v>530</v>
      </c>
      <c r="F103" s="45" t="s">
        <v>388</v>
      </c>
      <c r="G103" s="42">
        <f t="shared" si="16"/>
        <v>22849.25</v>
      </c>
      <c r="H103" s="42"/>
      <c r="I103" s="42"/>
      <c r="J103" s="42"/>
      <c r="K103" s="42"/>
      <c r="L103" s="42">
        <f>15371.71+3477.54+4000</f>
        <v>22849.25</v>
      </c>
      <c r="M103" s="42"/>
      <c r="N103" s="63"/>
    </row>
    <row r="104" spans="1:14" s="15" customFormat="1" ht="30" customHeight="1" x14ac:dyDescent="0.2">
      <c r="A104" s="43" t="s">
        <v>42</v>
      </c>
      <c r="B104" s="96" t="s">
        <v>36</v>
      </c>
      <c r="C104" s="96" t="s">
        <v>325</v>
      </c>
      <c r="D104" s="96" t="s">
        <v>517</v>
      </c>
      <c r="E104" s="45" t="s">
        <v>514</v>
      </c>
      <c r="F104" s="45" t="s">
        <v>371</v>
      </c>
      <c r="G104" s="42">
        <f t="shared" si="16"/>
        <v>178380</v>
      </c>
      <c r="H104" s="42"/>
      <c r="I104" s="42"/>
      <c r="J104" s="42">
        <v>178380</v>
      </c>
      <c r="K104" s="42"/>
      <c r="L104" s="42"/>
      <c r="M104" s="42"/>
      <c r="N104" s="63"/>
    </row>
    <row r="105" spans="1:14" s="15" customFormat="1" ht="30" customHeight="1" x14ac:dyDescent="0.2">
      <c r="A105" s="43" t="s">
        <v>42</v>
      </c>
      <c r="B105" s="96" t="s">
        <v>36</v>
      </c>
      <c r="C105" s="96" t="s">
        <v>325</v>
      </c>
      <c r="D105" s="96" t="s">
        <v>517</v>
      </c>
      <c r="E105" s="45" t="s">
        <v>136</v>
      </c>
      <c r="F105" s="45" t="s">
        <v>388</v>
      </c>
      <c r="G105" s="42">
        <f t="shared" si="16"/>
        <v>967981.21</v>
      </c>
      <c r="H105" s="42"/>
      <c r="I105" s="42"/>
      <c r="J105" s="42"/>
      <c r="K105" s="42"/>
      <c r="L105" s="42">
        <f>600000+367981.21</f>
        <v>967981.21</v>
      </c>
      <c r="M105" s="42"/>
      <c r="N105" s="63"/>
    </row>
    <row r="106" spans="1:14" s="15" customFormat="1" ht="30" customHeight="1" x14ac:dyDescent="0.2">
      <c r="A106" s="43" t="s">
        <v>42</v>
      </c>
      <c r="B106" s="96" t="s">
        <v>36</v>
      </c>
      <c r="C106" s="96" t="s">
        <v>325</v>
      </c>
      <c r="D106" s="96" t="s">
        <v>517</v>
      </c>
      <c r="E106" s="45" t="s">
        <v>531</v>
      </c>
      <c r="F106" s="45" t="s">
        <v>388</v>
      </c>
      <c r="G106" s="42">
        <f t="shared" si="16"/>
        <v>4431811.58</v>
      </c>
      <c r="H106" s="42"/>
      <c r="I106" s="42"/>
      <c r="J106" s="42"/>
      <c r="K106" s="42"/>
      <c r="L106" s="42">
        <f>4320000+111811.58</f>
        <v>4431811.58</v>
      </c>
      <c r="M106" s="42"/>
      <c r="N106" s="63"/>
    </row>
    <row r="107" spans="1:14" s="15" customFormat="1" ht="30" customHeight="1" x14ac:dyDescent="0.2">
      <c r="A107" s="43" t="s">
        <v>42</v>
      </c>
      <c r="B107" s="96" t="s">
        <v>36</v>
      </c>
      <c r="C107" s="96" t="s">
        <v>325</v>
      </c>
      <c r="D107" s="96" t="s">
        <v>518</v>
      </c>
      <c r="E107" s="45" t="s">
        <v>519</v>
      </c>
      <c r="F107" s="45" t="s">
        <v>121</v>
      </c>
      <c r="G107" s="42">
        <f t="shared" si="16"/>
        <v>1500</v>
      </c>
      <c r="H107" s="42">
        <v>1500</v>
      </c>
      <c r="I107" s="42"/>
      <c r="J107" s="42"/>
      <c r="K107" s="42"/>
      <c r="L107" s="42"/>
      <c r="M107" s="42"/>
      <c r="N107" s="63"/>
    </row>
    <row r="108" spans="1:14" s="15" customFormat="1" ht="30" customHeight="1" x14ac:dyDescent="0.2">
      <c r="A108" s="43" t="s">
        <v>42</v>
      </c>
      <c r="B108" s="96" t="s">
        <v>36</v>
      </c>
      <c r="C108" s="96" t="s">
        <v>325</v>
      </c>
      <c r="D108" s="96" t="s">
        <v>520</v>
      </c>
      <c r="E108" s="45" t="s">
        <v>521</v>
      </c>
      <c r="F108" s="45" t="s">
        <v>121</v>
      </c>
      <c r="G108" s="42">
        <f t="shared" si="16"/>
        <v>10000</v>
      </c>
      <c r="H108" s="42">
        <v>10000</v>
      </c>
      <c r="I108" s="42"/>
      <c r="J108" s="42"/>
      <c r="K108" s="42"/>
      <c r="L108" s="42"/>
      <c r="M108" s="42"/>
      <c r="N108" s="63"/>
    </row>
    <row r="109" spans="1:14" s="15" customFormat="1" ht="30" customHeight="1" x14ac:dyDescent="0.2">
      <c r="A109" s="43" t="s">
        <v>42</v>
      </c>
      <c r="B109" s="96" t="s">
        <v>36</v>
      </c>
      <c r="C109" s="96" t="s">
        <v>325</v>
      </c>
      <c r="D109" s="96" t="s">
        <v>522</v>
      </c>
      <c r="E109" s="45" t="s">
        <v>523</v>
      </c>
      <c r="F109" s="45" t="s">
        <v>121</v>
      </c>
      <c r="G109" s="42">
        <f t="shared" si="16"/>
        <v>150000</v>
      </c>
      <c r="H109" s="42">
        <v>150000</v>
      </c>
      <c r="I109" s="42"/>
      <c r="J109" s="42"/>
      <c r="K109" s="42"/>
      <c r="L109" s="42"/>
      <c r="M109" s="42"/>
      <c r="N109" s="63"/>
    </row>
    <row r="110" spans="1:14" s="15" customFormat="1" ht="30" customHeight="1" x14ac:dyDescent="0.2">
      <c r="A110" s="43" t="s">
        <v>42</v>
      </c>
      <c r="B110" s="96" t="s">
        <v>36</v>
      </c>
      <c r="C110" s="96" t="s">
        <v>325</v>
      </c>
      <c r="D110" s="96" t="s">
        <v>524</v>
      </c>
      <c r="E110" s="45" t="s">
        <v>525</v>
      </c>
      <c r="F110" s="45" t="s">
        <v>121</v>
      </c>
      <c r="G110" s="42">
        <f t="shared" si="16"/>
        <v>150000</v>
      </c>
      <c r="H110" s="42">
        <v>150000</v>
      </c>
      <c r="I110" s="42"/>
      <c r="J110" s="42"/>
      <c r="K110" s="42"/>
      <c r="L110" s="42"/>
      <c r="M110" s="42"/>
      <c r="N110" s="63"/>
    </row>
    <row r="111" spans="1:14" s="15" customFormat="1" ht="30" customHeight="1" x14ac:dyDescent="0.2">
      <c r="A111" s="43" t="s">
        <v>42</v>
      </c>
      <c r="B111" s="96" t="s">
        <v>36</v>
      </c>
      <c r="C111" s="96" t="s">
        <v>325</v>
      </c>
      <c r="D111" s="96" t="s">
        <v>524</v>
      </c>
      <c r="E111" s="45" t="s">
        <v>386</v>
      </c>
      <c r="F111" s="45" t="s">
        <v>123</v>
      </c>
      <c r="G111" s="42">
        <f t="shared" si="16"/>
        <v>179900</v>
      </c>
      <c r="H111" s="42">
        <v>179900</v>
      </c>
      <c r="I111" s="42"/>
      <c r="J111" s="42"/>
      <c r="K111" s="42"/>
      <c r="L111" s="42"/>
      <c r="M111" s="42"/>
      <c r="N111" s="63"/>
    </row>
    <row r="112" spans="1:14" s="15" customFormat="1" ht="30" customHeight="1" x14ac:dyDescent="0.2">
      <c r="A112" s="43" t="s">
        <v>42</v>
      </c>
      <c r="B112" s="96" t="s">
        <v>36</v>
      </c>
      <c r="C112" s="96" t="s">
        <v>325</v>
      </c>
      <c r="D112" s="96" t="s">
        <v>526</v>
      </c>
      <c r="E112" s="45" t="s">
        <v>527</v>
      </c>
      <c r="F112" s="45" t="s">
        <v>121</v>
      </c>
      <c r="G112" s="42">
        <f t="shared" si="16"/>
        <v>0</v>
      </c>
      <c r="H112" s="42">
        <v>0</v>
      </c>
      <c r="I112" s="42"/>
      <c r="J112" s="42"/>
      <c r="K112" s="42"/>
      <c r="L112" s="42"/>
      <c r="M112" s="42"/>
      <c r="N112" s="63"/>
    </row>
    <row r="113" spans="1:14" s="15" customFormat="1" ht="30" customHeight="1" x14ac:dyDescent="0.2">
      <c r="A113" s="43" t="s">
        <v>42</v>
      </c>
      <c r="B113" s="96" t="s">
        <v>36</v>
      </c>
      <c r="C113" s="96" t="s">
        <v>325</v>
      </c>
      <c r="D113" s="96" t="s">
        <v>528</v>
      </c>
      <c r="E113" s="45" t="s">
        <v>529</v>
      </c>
      <c r="F113" s="45" t="s">
        <v>121</v>
      </c>
      <c r="G113" s="42">
        <f t="shared" si="16"/>
        <v>308500</v>
      </c>
      <c r="H113" s="42">
        <v>308500</v>
      </c>
      <c r="I113" s="42"/>
      <c r="J113" s="42"/>
      <c r="K113" s="42"/>
      <c r="L113" s="42"/>
      <c r="M113" s="42"/>
      <c r="N113" s="63"/>
    </row>
    <row r="114" spans="1:14" s="16" customFormat="1" ht="36.6" customHeight="1" x14ac:dyDescent="0.2">
      <c r="A114" s="54" t="s">
        <v>47</v>
      </c>
      <c r="B114" s="46" t="s">
        <v>8</v>
      </c>
      <c r="C114" s="46" t="s">
        <v>8</v>
      </c>
      <c r="D114" s="46" t="s">
        <v>8</v>
      </c>
      <c r="E114" s="46"/>
      <c r="F114" s="46"/>
      <c r="G114" s="53"/>
      <c r="H114" s="53"/>
      <c r="I114" s="53"/>
      <c r="J114" s="53"/>
      <c r="K114" s="53"/>
      <c r="L114" s="53"/>
      <c r="M114" s="53"/>
      <c r="N114" s="64"/>
    </row>
    <row r="115" spans="1:14" s="16" customFormat="1" ht="30" customHeight="1" x14ac:dyDescent="0.2">
      <c r="A115" s="54" t="s">
        <v>9</v>
      </c>
      <c r="B115" s="48" t="s">
        <v>332</v>
      </c>
      <c r="C115" s="46" t="s">
        <v>8</v>
      </c>
      <c r="D115" s="46" t="s">
        <v>8</v>
      </c>
      <c r="E115" s="46"/>
      <c r="F115" s="46"/>
      <c r="G115" s="53"/>
      <c r="H115" s="53"/>
      <c r="I115" s="53"/>
      <c r="J115" s="53"/>
      <c r="K115" s="53"/>
      <c r="L115" s="53"/>
      <c r="M115" s="53"/>
      <c r="N115" s="64"/>
    </row>
    <row r="116" spans="1:14" s="15" customFormat="1" ht="30" customHeight="1" x14ac:dyDescent="0.2">
      <c r="A116" s="55" t="s">
        <v>48</v>
      </c>
      <c r="B116" s="45"/>
      <c r="C116" s="45" t="s">
        <v>8</v>
      </c>
      <c r="D116" s="45" t="s">
        <v>8</v>
      </c>
      <c r="E116" s="45"/>
      <c r="F116" s="45" t="s">
        <v>8</v>
      </c>
      <c r="G116" s="42" t="s">
        <v>8</v>
      </c>
      <c r="H116" s="42" t="s">
        <v>8</v>
      </c>
      <c r="I116" s="42" t="s">
        <v>8</v>
      </c>
      <c r="J116" s="42" t="s">
        <v>8</v>
      </c>
      <c r="K116" s="42" t="s">
        <v>8</v>
      </c>
      <c r="L116" s="42" t="s">
        <v>8</v>
      </c>
      <c r="M116" s="42" t="s">
        <v>8</v>
      </c>
      <c r="N116" s="63" t="s">
        <v>8</v>
      </c>
    </row>
    <row r="117" spans="1:14" s="15" customFormat="1" ht="42" customHeight="1" x14ac:dyDescent="0.2">
      <c r="A117" s="43" t="s">
        <v>142</v>
      </c>
      <c r="B117" s="45"/>
      <c r="C117" s="45" t="s">
        <v>8</v>
      </c>
      <c r="D117" s="45" t="s">
        <v>8</v>
      </c>
      <c r="E117" s="45" t="s">
        <v>8</v>
      </c>
      <c r="F117" s="45" t="s">
        <v>8</v>
      </c>
      <c r="G117" s="53">
        <f t="shared" ref="G117:G118" si="17">H117+J117+K117+L117</f>
        <v>0</v>
      </c>
      <c r="H117" s="42">
        <f t="shared" ref="H117:N117" si="18">H118</f>
        <v>0</v>
      </c>
      <c r="I117" s="42">
        <f t="shared" si="18"/>
        <v>0</v>
      </c>
      <c r="J117" s="42">
        <f t="shared" si="18"/>
        <v>0</v>
      </c>
      <c r="K117" s="42">
        <f t="shared" si="18"/>
        <v>0</v>
      </c>
      <c r="L117" s="42">
        <f t="shared" si="18"/>
        <v>0</v>
      </c>
      <c r="M117" s="42">
        <f t="shared" si="18"/>
        <v>0</v>
      </c>
      <c r="N117" s="63">
        <f t="shared" si="18"/>
        <v>0</v>
      </c>
    </row>
    <row r="118" spans="1:14" s="15" customFormat="1" ht="39.6" customHeight="1" x14ac:dyDescent="0.2">
      <c r="A118" s="43" t="s">
        <v>63</v>
      </c>
      <c r="B118" s="45"/>
      <c r="C118" s="45"/>
      <c r="D118" s="45"/>
      <c r="E118" s="45"/>
      <c r="F118" s="45"/>
      <c r="G118" s="42">
        <f t="shared" si="17"/>
        <v>0</v>
      </c>
      <c r="H118" s="42"/>
      <c r="I118" s="42"/>
      <c r="J118" s="42"/>
      <c r="K118" s="42"/>
      <c r="L118" s="42"/>
      <c r="M118" s="42"/>
      <c r="N118" s="63"/>
    </row>
    <row r="119" spans="1:14" s="13" customFormat="1" ht="25.9" customHeight="1" x14ac:dyDescent="0.2">
      <c r="A119" s="152" t="s">
        <v>510</v>
      </c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4"/>
    </row>
    <row r="120" spans="1:14" s="14" customFormat="1" ht="43.9" customHeight="1" x14ac:dyDescent="0.2">
      <c r="A120" s="43" t="s">
        <v>61</v>
      </c>
      <c r="B120" s="98" t="s">
        <v>311</v>
      </c>
      <c r="C120" s="45" t="s">
        <v>8</v>
      </c>
      <c r="D120" s="45" t="s">
        <v>8</v>
      </c>
      <c r="E120" s="45" t="s">
        <v>8</v>
      </c>
      <c r="F120" s="45" t="s">
        <v>8</v>
      </c>
      <c r="G120" s="42">
        <f>H120+J120+K120+L120</f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63">
        <v>0</v>
      </c>
    </row>
    <row r="121" spans="1:14" s="15" customFormat="1" ht="26.45" customHeight="1" x14ac:dyDescent="0.2">
      <c r="A121" s="54" t="s">
        <v>53</v>
      </c>
      <c r="B121" s="48" t="s">
        <v>310</v>
      </c>
      <c r="C121" s="46" t="s">
        <v>8</v>
      </c>
      <c r="D121" s="46" t="s">
        <v>8</v>
      </c>
      <c r="E121" s="46" t="s">
        <v>8</v>
      </c>
      <c r="F121" s="46" t="s">
        <v>8</v>
      </c>
      <c r="G121" s="53">
        <f>H121+J121+K121+L121</f>
        <v>47000470</v>
      </c>
      <c r="H121" s="53">
        <f>H123+H154+H145+H148+H168</f>
        <v>41157340</v>
      </c>
      <c r="I121" s="53">
        <f>I123+I154+I145+I148+I168</f>
        <v>0</v>
      </c>
      <c r="J121" s="53">
        <f>J123+J154+J145+J148+J168</f>
        <v>919130</v>
      </c>
      <c r="K121" s="53">
        <f>K123+K154</f>
        <v>0</v>
      </c>
      <c r="L121" s="53">
        <f>L162+L164</f>
        <v>4924000</v>
      </c>
      <c r="M121" s="53">
        <f>M123+M154</f>
        <v>0</v>
      </c>
      <c r="N121" s="64">
        <f>N123+N154</f>
        <v>0</v>
      </c>
    </row>
    <row r="122" spans="1:14" s="15" customFormat="1" ht="26.45" customHeight="1" x14ac:dyDescent="0.2">
      <c r="A122" s="43" t="s">
        <v>2</v>
      </c>
      <c r="B122" s="45"/>
      <c r="C122" s="45" t="s">
        <v>8</v>
      </c>
      <c r="D122" s="45" t="s">
        <v>8</v>
      </c>
      <c r="E122" s="45" t="s">
        <v>8</v>
      </c>
      <c r="F122" s="45" t="s">
        <v>8</v>
      </c>
      <c r="G122" s="42" t="s">
        <v>8</v>
      </c>
      <c r="H122" s="42" t="s">
        <v>8</v>
      </c>
      <c r="I122" s="42" t="s">
        <v>8</v>
      </c>
      <c r="J122" s="42" t="s">
        <v>8</v>
      </c>
      <c r="K122" s="42" t="s">
        <v>8</v>
      </c>
      <c r="L122" s="42" t="s">
        <v>8</v>
      </c>
      <c r="M122" s="42" t="s">
        <v>8</v>
      </c>
      <c r="N122" s="63" t="s">
        <v>8</v>
      </c>
    </row>
    <row r="123" spans="1:14" s="16" customFormat="1" ht="26.45" customHeight="1" x14ac:dyDescent="0.2">
      <c r="A123" s="54" t="s">
        <v>364</v>
      </c>
      <c r="B123" s="48" t="s">
        <v>312</v>
      </c>
      <c r="C123" s="48"/>
      <c r="D123" s="48" t="s">
        <v>18</v>
      </c>
      <c r="E123" s="46" t="s">
        <v>8</v>
      </c>
      <c r="F123" s="46" t="s">
        <v>8</v>
      </c>
      <c r="G123" s="53">
        <f t="shared" ref="G123:G153" si="19">H123+J123+K123+L123</f>
        <v>41157340</v>
      </c>
      <c r="H123" s="53">
        <f>H124</f>
        <v>41157340</v>
      </c>
      <c r="I123" s="53">
        <f t="shared" ref="I123:N123" si="20">I124+I130+I136+I141+I143+I145+I148</f>
        <v>0</v>
      </c>
      <c r="J123" s="53">
        <f t="shared" si="20"/>
        <v>0</v>
      </c>
      <c r="K123" s="53">
        <f t="shared" si="20"/>
        <v>0</v>
      </c>
      <c r="L123" s="53">
        <f t="shared" si="20"/>
        <v>0</v>
      </c>
      <c r="M123" s="53">
        <f t="shared" si="20"/>
        <v>0</v>
      </c>
      <c r="N123" s="64">
        <f t="shared" si="20"/>
        <v>0</v>
      </c>
    </row>
    <row r="124" spans="1:14" s="20" customFormat="1" ht="26.45" customHeight="1" x14ac:dyDescent="0.2">
      <c r="A124" s="51" t="s">
        <v>158</v>
      </c>
      <c r="B124" s="49" t="s">
        <v>313</v>
      </c>
      <c r="C124" s="49"/>
      <c r="D124" s="49" t="s">
        <v>18</v>
      </c>
      <c r="E124" s="52" t="s">
        <v>8</v>
      </c>
      <c r="F124" s="52" t="s">
        <v>8</v>
      </c>
      <c r="G124" s="50">
        <f t="shared" si="19"/>
        <v>41157340</v>
      </c>
      <c r="H124" s="50">
        <f>H125+H126+H127+H128+H129</f>
        <v>41157340</v>
      </c>
      <c r="I124" s="50">
        <f t="shared" ref="I124:N124" si="21">I125+I126+I127+I128+I129</f>
        <v>0</v>
      </c>
      <c r="J124" s="50">
        <f t="shared" si="21"/>
        <v>0</v>
      </c>
      <c r="K124" s="50">
        <f t="shared" si="21"/>
        <v>0</v>
      </c>
      <c r="L124" s="50">
        <f t="shared" si="21"/>
        <v>0</v>
      </c>
      <c r="M124" s="50">
        <f t="shared" si="21"/>
        <v>0</v>
      </c>
      <c r="N124" s="65">
        <f t="shared" si="21"/>
        <v>0</v>
      </c>
    </row>
    <row r="125" spans="1:14" s="15" customFormat="1" ht="36.6" customHeight="1" x14ac:dyDescent="0.2">
      <c r="A125" s="155" t="s">
        <v>159</v>
      </c>
      <c r="B125" s="157" t="s">
        <v>313</v>
      </c>
      <c r="C125" s="157"/>
      <c r="D125" s="157" t="s">
        <v>317</v>
      </c>
      <c r="E125" s="98" t="s">
        <v>120</v>
      </c>
      <c r="F125" s="98" t="s">
        <v>121</v>
      </c>
      <c r="G125" s="42">
        <f t="shared" si="19"/>
        <v>3304800</v>
      </c>
      <c r="H125" s="42">
        <f>3088500+216300</f>
        <v>3304800</v>
      </c>
      <c r="I125" s="42"/>
      <c r="J125" s="42"/>
      <c r="K125" s="42"/>
      <c r="L125" s="42"/>
      <c r="M125" s="42"/>
      <c r="N125" s="63"/>
    </row>
    <row r="126" spans="1:14" s="15" customFormat="1" ht="36.6" customHeight="1" x14ac:dyDescent="0.2">
      <c r="A126" s="156"/>
      <c r="B126" s="158"/>
      <c r="C126" s="158"/>
      <c r="D126" s="158"/>
      <c r="E126" s="98" t="s">
        <v>122</v>
      </c>
      <c r="F126" s="98" t="s">
        <v>123</v>
      </c>
      <c r="G126" s="42">
        <f t="shared" si="19"/>
        <v>20681450</v>
      </c>
      <c r="H126" s="42">
        <f>19351550+1329900</f>
        <v>20681450</v>
      </c>
      <c r="I126" s="42"/>
      <c r="J126" s="42"/>
      <c r="K126" s="42"/>
      <c r="L126" s="42"/>
      <c r="M126" s="42"/>
      <c r="N126" s="63"/>
    </row>
    <row r="127" spans="1:14" s="15" customFormat="1" ht="36.6" customHeight="1" x14ac:dyDescent="0.2">
      <c r="A127" s="155" t="s">
        <v>160</v>
      </c>
      <c r="B127" s="157" t="s">
        <v>313</v>
      </c>
      <c r="C127" s="157"/>
      <c r="D127" s="157" t="s">
        <v>317</v>
      </c>
      <c r="E127" s="98" t="s">
        <v>120</v>
      </c>
      <c r="F127" s="98" t="s">
        <v>124</v>
      </c>
      <c r="G127" s="42">
        <f t="shared" si="19"/>
        <v>7802700</v>
      </c>
      <c r="H127" s="42">
        <f>7586400+216300</f>
        <v>7802700</v>
      </c>
      <c r="I127" s="42"/>
      <c r="J127" s="42"/>
      <c r="K127" s="42"/>
      <c r="L127" s="42"/>
      <c r="M127" s="42"/>
      <c r="N127" s="63"/>
    </row>
    <row r="128" spans="1:14" s="15" customFormat="1" ht="36.6" customHeight="1" x14ac:dyDescent="0.2">
      <c r="A128" s="156"/>
      <c r="B128" s="158"/>
      <c r="C128" s="158"/>
      <c r="D128" s="158"/>
      <c r="E128" s="98" t="s">
        <v>122</v>
      </c>
      <c r="F128" s="98" t="s">
        <v>153</v>
      </c>
      <c r="G128" s="42">
        <f t="shared" si="19"/>
        <v>9228390</v>
      </c>
      <c r="H128" s="42">
        <v>9228390</v>
      </c>
      <c r="I128" s="42"/>
      <c r="J128" s="42"/>
      <c r="K128" s="42"/>
      <c r="L128" s="42"/>
      <c r="M128" s="42"/>
      <c r="N128" s="63"/>
    </row>
    <row r="129" spans="1:14" s="15" customFormat="1" ht="66.599999999999994" customHeight="1" x14ac:dyDescent="0.2">
      <c r="A129" s="43" t="s">
        <v>161</v>
      </c>
      <c r="B129" s="98" t="s">
        <v>313</v>
      </c>
      <c r="C129" s="98"/>
      <c r="D129" s="98" t="s">
        <v>317</v>
      </c>
      <c r="E129" s="98" t="s">
        <v>120</v>
      </c>
      <c r="F129" s="98" t="s">
        <v>152</v>
      </c>
      <c r="G129" s="42">
        <f t="shared" si="19"/>
        <v>140000</v>
      </c>
      <c r="H129" s="42">
        <v>140000</v>
      </c>
      <c r="I129" s="42"/>
      <c r="J129" s="42"/>
      <c r="K129" s="42"/>
      <c r="L129" s="42"/>
      <c r="M129" s="42"/>
      <c r="N129" s="63"/>
    </row>
    <row r="130" spans="1:14" s="20" customFormat="1" ht="63" hidden="1" customHeight="1" x14ac:dyDescent="0.2">
      <c r="A130" s="51" t="s">
        <v>162</v>
      </c>
      <c r="B130" s="49" t="s">
        <v>313</v>
      </c>
      <c r="C130" s="49"/>
      <c r="D130" s="49" t="s">
        <v>18</v>
      </c>
      <c r="E130" s="52" t="s">
        <v>8</v>
      </c>
      <c r="F130" s="52" t="s">
        <v>8</v>
      </c>
      <c r="G130" s="50">
        <f t="shared" si="19"/>
        <v>0</v>
      </c>
      <c r="H130" s="50">
        <f t="shared" ref="H130:N130" si="22">H131+H132+H133+H134+H135</f>
        <v>0</v>
      </c>
      <c r="I130" s="50">
        <f t="shared" si="22"/>
        <v>0</v>
      </c>
      <c r="J130" s="50">
        <f t="shared" si="22"/>
        <v>0</v>
      </c>
      <c r="K130" s="50">
        <f t="shared" si="22"/>
        <v>0</v>
      </c>
      <c r="L130" s="50">
        <f t="shared" si="22"/>
        <v>0</v>
      </c>
      <c r="M130" s="50">
        <f t="shared" si="22"/>
        <v>0</v>
      </c>
      <c r="N130" s="65">
        <f t="shared" si="22"/>
        <v>0</v>
      </c>
    </row>
    <row r="131" spans="1:14" s="15" customFormat="1" ht="35.450000000000003" hidden="1" customHeight="1" x14ac:dyDescent="0.2">
      <c r="A131" s="155" t="s">
        <v>163</v>
      </c>
      <c r="B131" s="157" t="s">
        <v>313</v>
      </c>
      <c r="C131" s="157"/>
      <c r="D131" s="157" t="s">
        <v>317</v>
      </c>
      <c r="E131" s="98" t="s">
        <v>120</v>
      </c>
      <c r="F131" s="98" t="s">
        <v>125</v>
      </c>
      <c r="G131" s="42">
        <f t="shared" si="19"/>
        <v>0</v>
      </c>
      <c r="H131" s="42"/>
      <c r="I131" s="42"/>
      <c r="J131" s="42"/>
      <c r="K131" s="42"/>
      <c r="L131" s="42"/>
      <c r="M131" s="42"/>
      <c r="N131" s="63"/>
    </row>
    <row r="132" spans="1:14" s="15" customFormat="1" ht="35.450000000000003" hidden="1" customHeight="1" x14ac:dyDescent="0.2">
      <c r="A132" s="156"/>
      <c r="B132" s="158"/>
      <c r="C132" s="158"/>
      <c r="D132" s="158"/>
      <c r="E132" s="98" t="s">
        <v>122</v>
      </c>
      <c r="F132" s="98" t="s">
        <v>126</v>
      </c>
      <c r="G132" s="42">
        <f t="shared" si="19"/>
        <v>0</v>
      </c>
      <c r="H132" s="42"/>
      <c r="I132" s="42"/>
      <c r="J132" s="42"/>
      <c r="K132" s="42"/>
      <c r="L132" s="42"/>
      <c r="M132" s="42"/>
      <c r="N132" s="63"/>
    </row>
    <row r="133" spans="1:14" s="15" customFormat="1" ht="35.450000000000003" hidden="1" customHeight="1" x14ac:dyDescent="0.2">
      <c r="A133" s="155" t="s">
        <v>164</v>
      </c>
      <c r="B133" s="157" t="s">
        <v>313</v>
      </c>
      <c r="C133" s="157"/>
      <c r="D133" s="157" t="s">
        <v>317</v>
      </c>
      <c r="E133" s="98" t="s">
        <v>120</v>
      </c>
      <c r="F133" s="98" t="s">
        <v>127</v>
      </c>
      <c r="G133" s="42">
        <f t="shared" si="19"/>
        <v>0</v>
      </c>
      <c r="H133" s="42"/>
      <c r="I133" s="42"/>
      <c r="J133" s="42"/>
      <c r="K133" s="42"/>
      <c r="L133" s="42"/>
      <c r="M133" s="42"/>
      <c r="N133" s="63"/>
    </row>
    <row r="134" spans="1:14" s="15" customFormat="1" ht="35.450000000000003" hidden="1" customHeight="1" x14ac:dyDescent="0.2">
      <c r="A134" s="156"/>
      <c r="B134" s="158"/>
      <c r="C134" s="158"/>
      <c r="D134" s="158"/>
      <c r="E134" s="98" t="s">
        <v>122</v>
      </c>
      <c r="F134" s="98" t="s">
        <v>154</v>
      </c>
      <c r="G134" s="42">
        <f t="shared" si="19"/>
        <v>0</v>
      </c>
      <c r="H134" s="42"/>
      <c r="I134" s="42"/>
      <c r="J134" s="42"/>
      <c r="K134" s="42"/>
      <c r="L134" s="42"/>
      <c r="M134" s="42"/>
      <c r="N134" s="63"/>
    </row>
    <row r="135" spans="1:14" s="15" customFormat="1" ht="66" hidden="1" customHeight="1" x14ac:dyDescent="0.2">
      <c r="A135" s="43" t="s">
        <v>165</v>
      </c>
      <c r="B135" s="98" t="s">
        <v>313</v>
      </c>
      <c r="C135" s="98"/>
      <c r="D135" s="98" t="s">
        <v>317</v>
      </c>
      <c r="E135" s="98" t="s">
        <v>120</v>
      </c>
      <c r="F135" s="98" t="s">
        <v>155</v>
      </c>
      <c r="G135" s="42">
        <f t="shared" si="19"/>
        <v>0</v>
      </c>
      <c r="H135" s="42"/>
      <c r="I135" s="42"/>
      <c r="J135" s="42"/>
      <c r="K135" s="42"/>
      <c r="L135" s="42"/>
      <c r="M135" s="42"/>
      <c r="N135" s="63"/>
    </row>
    <row r="136" spans="1:14" s="20" customFormat="1" ht="47.45" hidden="1" customHeight="1" x14ac:dyDescent="0.2">
      <c r="A136" s="51" t="s">
        <v>166</v>
      </c>
      <c r="B136" s="49" t="s">
        <v>313</v>
      </c>
      <c r="C136" s="49"/>
      <c r="D136" s="49" t="s">
        <v>18</v>
      </c>
      <c r="E136" s="52" t="s">
        <v>8</v>
      </c>
      <c r="F136" s="52" t="s">
        <v>8</v>
      </c>
      <c r="G136" s="50">
        <f t="shared" si="19"/>
        <v>0</v>
      </c>
      <c r="H136" s="50">
        <f t="shared" ref="H136:N136" si="23">H137+H138+H139+H140</f>
        <v>0</v>
      </c>
      <c r="I136" s="50">
        <f t="shared" si="23"/>
        <v>0</v>
      </c>
      <c r="J136" s="50">
        <f t="shared" si="23"/>
        <v>0</v>
      </c>
      <c r="K136" s="50">
        <f t="shared" si="23"/>
        <v>0</v>
      </c>
      <c r="L136" s="50">
        <f t="shared" si="23"/>
        <v>0</v>
      </c>
      <c r="M136" s="50">
        <f t="shared" si="23"/>
        <v>0</v>
      </c>
      <c r="N136" s="65">
        <f t="shared" si="23"/>
        <v>0</v>
      </c>
    </row>
    <row r="137" spans="1:14" s="15" customFormat="1" ht="63.6" hidden="1" customHeight="1" x14ac:dyDescent="0.2">
      <c r="A137" s="43" t="s">
        <v>167</v>
      </c>
      <c r="B137" s="98" t="s">
        <v>313</v>
      </c>
      <c r="C137" s="98"/>
      <c r="D137" s="98" t="s">
        <v>317</v>
      </c>
      <c r="E137" s="98" t="s">
        <v>120</v>
      </c>
      <c r="F137" s="98" t="s">
        <v>128</v>
      </c>
      <c r="G137" s="42">
        <f t="shared" si="19"/>
        <v>0</v>
      </c>
      <c r="H137" s="42"/>
      <c r="I137" s="42"/>
      <c r="J137" s="42"/>
      <c r="K137" s="42"/>
      <c r="L137" s="42"/>
      <c r="M137" s="42"/>
      <c r="N137" s="63"/>
    </row>
    <row r="138" spans="1:14" s="15" customFormat="1" ht="52.9" hidden="1" customHeight="1" x14ac:dyDescent="0.2">
      <c r="A138" s="43" t="s">
        <v>168</v>
      </c>
      <c r="B138" s="98" t="s">
        <v>313</v>
      </c>
      <c r="C138" s="98"/>
      <c r="D138" s="98" t="s">
        <v>317</v>
      </c>
      <c r="E138" s="98" t="s">
        <v>120</v>
      </c>
      <c r="F138" s="98" t="s">
        <v>129</v>
      </c>
      <c r="G138" s="42">
        <f t="shared" si="19"/>
        <v>0</v>
      </c>
      <c r="H138" s="42"/>
      <c r="I138" s="42"/>
      <c r="J138" s="42"/>
      <c r="K138" s="42"/>
      <c r="L138" s="42"/>
      <c r="M138" s="42"/>
      <c r="N138" s="63"/>
    </row>
    <row r="139" spans="1:14" s="15" customFormat="1" ht="68.45" hidden="1" customHeight="1" x14ac:dyDescent="0.2">
      <c r="A139" s="43" t="s">
        <v>169</v>
      </c>
      <c r="B139" s="98" t="s">
        <v>313</v>
      </c>
      <c r="C139" s="98"/>
      <c r="D139" s="98" t="s">
        <v>317</v>
      </c>
      <c r="E139" s="98" t="s">
        <v>120</v>
      </c>
      <c r="F139" s="98" t="s">
        <v>156</v>
      </c>
      <c r="G139" s="42">
        <f t="shared" si="19"/>
        <v>0</v>
      </c>
      <c r="H139" s="42"/>
      <c r="I139" s="42"/>
      <c r="J139" s="42"/>
      <c r="K139" s="42"/>
      <c r="L139" s="42"/>
      <c r="M139" s="42"/>
      <c r="N139" s="63"/>
    </row>
    <row r="140" spans="1:14" s="15" customFormat="1" ht="34.15" hidden="1" customHeight="1" x14ac:dyDescent="0.2">
      <c r="A140" s="43" t="s">
        <v>170</v>
      </c>
      <c r="B140" s="98" t="s">
        <v>313</v>
      </c>
      <c r="C140" s="98"/>
      <c r="D140" s="98" t="s">
        <v>317</v>
      </c>
      <c r="E140" s="98" t="s">
        <v>120</v>
      </c>
      <c r="F140" s="98" t="s">
        <v>157</v>
      </c>
      <c r="G140" s="42">
        <f t="shared" si="19"/>
        <v>0</v>
      </c>
      <c r="H140" s="42"/>
      <c r="I140" s="42"/>
      <c r="J140" s="42"/>
      <c r="K140" s="42"/>
      <c r="L140" s="42"/>
      <c r="M140" s="42"/>
      <c r="N140" s="63"/>
    </row>
    <row r="141" spans="1:14" s="20" customFormat="1" ht="47.45" hidden="1" customHeight="1" x14ac:dyDescent="0.2">
      <c r="A141" s="51" t="s">
        <v>171</v>
      </c>
      <c r="B141" s="49" t="s">
        <v>313</v>
      </c>
      <c r="C141" s="49"/>
      <c r="D141" s="49" t="s">
        <v>18</v>
      </c>
      <c r="E141" s="52" t="s">
        <v>8</v>
      </c>
      <c r="F141" s="52" t="s">
        <v>8</v>
      </c>
      <c r="G141" s="50">
        <f t="shared" si="19"/>
        <v>0</v>
      </c>
      <c r="H141" s="50">
        <f t="shared" ref="H141:N141" si="24">H142</f>
        <v>0</v>
      </c>
      <c r="I141" s="50">
        <f t="shared" si="24"/>
        <v>0</v>
      </c>
      <c r="J141" s="50">
        <f t="shared" si="24"/>
        <v>0</v>
      </c>
      <c r="K141" s="50">
        <f t="shared" si="24"/>
        <v>0</v>
      </c>
      <c r="L141" s="50">
        <f t="shared" si="24"/>
        <v>0</v>
      </c>
      <c r="M141" s="50">
        <f t="shared" si="24"/>
        <v>0</v>
      </c>
      <c r="N141" s="65">
        <f t="shared" si="24"/>
        <v>0</v>
      </c>
    </row>
    <row r="142" spans="1:14" s="15" customFormat="1" ht="55.15" hidden="1" customHeight="1" x14ac:dyDescent="0.2">
      <c r="A142" s="43" t="s">
        <v>172</v>
      </c>
      <c r="B142" s="98" t="s">
        <v>313</v>
      </c>
      <c r="C142" s="98"/>
      <c r="D142" s="98" t="s">
        <v>317</v>
      </c>
      <c r="E142" s="98" t="s">
        <v>120</v>
      </c>
      <c r="F142" s="98" t="s">
        <v>130</v>
      </c>
      <c r="G142" s="42">
        <f t="shared" si="19"/>
        <v>0</v>
      </c>
      <c r="H142" s="42"/>
      <c r="I142" s="42"/>
      <c r="J142" s="42"/>
      <c r="K142" s="42"/>
      <c r="L142" s="42"/>
      <c r="M142" s="42"/>
      <c r="N142" s="63"/>
    </row>
    <row r="143" spans="1:14" s="20" customFormat="1" ht="31.9" hidden="1" customHeight="1" x14ac:dyDescent="0.2">
      <c r="A143" s="51" t="s">
        <v>173</v>
      </c>
      <c r="B143" s="49" t="s">
        <v>313</v>
      </c>
      <c r="C143" s="49"/>
      <c r="D143" s="49" t="s">
        <v>18</v>
      </c>
      <c r="E143" s="52" t="s">
        <v>8</v>
      </c>
      <c r="F143" s="52" t="s">
        <v>8</v>
      </c>
      <c r="G143" s="50">
        <f t="shared" si="19"/>
        <v>0</v>
      </c>
      <c r="H143" s="50">
        <f t="shared" ref="H143:N143" si="25">H144</f>
        <v>0</v>
      </c>
      <c r="I143" s="50">
        <f t="shared" si="25"/>
        <v>0</v>
      </c>
      <c r="J143" s="50">
        <f t="shared" si="25"/>
        <v>0</v>
      </c>
      <c r="K143" s="50">
        <f t="shared" si="25"/>
        <v>0</v>
      </c>
      <c r="L143" s="50">
        <f t="shared" si="25"/>
        <v>0</v>
      </c>
      <c r="M143" s="50">
        <f t="shared" si="25"/>
        <v>0</v>
      </c>
      <c r="N143" s="65">
        <f t="shared" si="25"/>
        <v>0</v>
      </c>
    </row>
    <row r="144" spans="1:14" s="15" customFormat="1" ht="41.45" hidden="1" customHeight="1" x14ac:dyDescent="0.2">
      <c r="A144" s="43" t="s">
        <v>174</v>
      </c>
      <c r="B144" s="98" t="s">
        <v>313</v>
      </c>
      <c r="C144" s="98"/>
      <c r="D144" s="98" t="s">
        <v>317</v>
      </c>
      <c r="E144" s="98" t="s">
        <v>120</v>
      </c>
      <c r="F144" s="98" t="s">
        <v>131</v>
      </c>
      <c r="G144" s="42">
        <f t="shared" si="19"/>
        <v>0</v>
      </c>
      <c r="H144" s="42"/>
      <c r="I144" s="42"/>
      <c r="J144" s="42"/>
      <c r="K144" s="42"/>
      <c r="L144" s="42"/>
      <c r="M144" s="42"/>
      <c r="N144" s="63"/>
    </row>
    <row r="145" spans="1:30" s="16" customFormat="1" ht="100.15" hidden="1" customHeight="1" x14ac:dyDescent="0.2">
      <c r="A145" s="54" t="s">
        <v>133</v>
      </c>
      <c r="B145" s="48" t="s">
        <v>313</v>
      </c>
      <c r="C145" s="46" t="s">
        <v>8</v>
      </c>
      <c r="D145" s="46" t="s">
        <v>8</v>
      </c>
      <c r="E145" s="48" t="s">
        <v>134</v>
      </c>
      <c r="F145" s="46" t="s">
        <v>8</v>
      </c>
      <c r="G145" s="53">
        <f t="shared" si="19"/>
        <v>0</v>
      </c>
      <c r="H145" s="53">
        <f t="shared" ref="H145:N145" si="26">H146+H147</f>
        <v>0</v>
      </c>
      <c r="I145" s="53">
        <f t="shared" si="26"/>
        <v>0</v>
      </c>
      <c r="J145" s="53">
        <f t="shared" si="26"/>
        <v>0</v>
      </c>
      <c r="K145" s="53">
        <f t="shared" si="26"/>
        <v>0</v>
      </c>
      <c r="L145" s="53">
        <f t="shared" si="26"/>
        <v>0</v>
      </c>
      <c r="M145" s="53">
        <f t="shared" si="26"/>
        <v>0</v>
      </c>
      <c r="N145" s="64">
        <f t="shared" si="26"/>
        <v>0</v>
      </c>
    </row>
    <row r="146" spans="1:30" s="15" customFormat="1" ht="30" hidden="1" customHeight="1" x14ac:dyDescent="0.2">
      <c r="A146" s="43" t="s">
        <v>19</v>
      </c>
      <c r="B146" s="98" t="s">
        <v>313</v>
      </c>
      <c r="C146" s="98"/>
      <c r="D146" s="98" t="s">
        <v>317</v>
      </c>
      <c r="E146" s="98" t="s">
        <v>134</v>
      </c>
      <c r="F146" s="45" t="s">
        <v>8</v>
      </c>
      <c r="G146" s="42">
        <f t="shared" si="19"/>
        <v>0</v>
      </c>
      <c r="H146" s="42"/>
      <c r="I146" s="42"/>
      <c r="J146" s="42"/>
      <c r="K146" s="42"/>
      <c r="L146" s="42"/>
      <c r="M146" s="42"/>
      <c r="N146" s="63"/>
    </row>
    <row r="147" spans="1:30" s="15" customFormat="1" ht="30" hidden="1" customHeight="1" x14ac:dyDescent="0.2">
      <c r="A147" s="43" t="s">
        <v>44</v>
      </c>
      <c r="B147" s="98" t="s">
        <v>313</v>
      </c>
      <c r="C147" s="98"/>
      <c r="D147" s="98" t="s">
        <v>317</v>
      </c>
      <c r="E147" s="98" t="s">
        <v>134</v>
      </c>
      <c r="F147" s="45" t="s">
        <v>8</v>
      </c>
      <c r="G147" s="42">
        <f t="shared" si="19"/>
        <v>0</v>
      </c>
      <c r="H147" s="42"/>
      <c r="I147" s="42"/>
      <c r="J147" s="42"/>
      <c r="K147" s="42"/>
      <c r="L147" s="42"/>
      <c r="M147" s="42"/>
      <c r="N147" s="63"/>
    </row>
    <row r="148" spans="1:30" s="16" customFormat="1" ht="30" hidden="1" customHeight="1" x14ac:dyDescent="0.2">
      <c r="A148" s="54" t="s">
        <v>135</v>
      </c>
      <c r="B148" s="46" t="s">
        <v>8</v>
      </c>
      <c r="C148" s="46" t="s">
        <v>8</v>
      </c>
      <c r="D148" s="46" t="s">
        <v>8</v>
      </c>
      <c r="E148" s="46" t="s">
        <v>8</v>
      </c>
      <c r="F148" s="46" t="s">
        <v>8</v>
      </c>
      <c r="G148" s="53">
        <f t="shared" si="19"/>
        <v>0</v>
      </c>
      <c r="H148" s="53">
        <f t="shared" ref="H148:N148" si="27">SUM(H149:H153)</f>
        <v>0</v>
      </c>
      <c r="I148" s="53">
        <f t="shared" si="27"/>
        <v>0</v>
      </c>
      <c r="J148" s="53">
        <f t="shared" si="27"/>
        <v>0</v>
      </c>
      <c r="K148" s="53">
        <f t="shared" si="27"/>
        <v>0</v>
      </c>
      <c r="L148" s="53">
        <f t="shared" si="27"/>
        <v>0</v>
      </c>
      <c r="M148" s="53">
        <f t="shared" si="27"/>
        <v>0</v>
      </c>
      <c r="N148" s="64">
        <f t="shared" si="27"/>
        <v>0</v>
      </c>
    </row>
    <row r="149" spans="1:30" s="16" customFormat="1" ht="30" hidden="1" customHeight="1" x14ac:dyDescent="0.2">
      <c r="A149" s="43" t="s">
        <v>139</v>
      </c>
      <c r="B149" s="98" t="s">
        <v>313</v>
      </c>
      <c r="C149" s="98"/>
      <c r="D149" s="98" t="s">
        <v>313</v>
      </c>
      <c r="E149" s="98" t="s">
        <v>136</v>
      </c>
      <c r="F149" s="45" t="s">
        <v>8</v>
      </c>
      <c r="G149" s="42">
        <f t="shared" si="19"/>
        <v>0</v>
      </c>
      <c r="H149" s="53"/>
      <c r="I149" s="53"/>
      <c r="J149" s="53"/>
      <c r="K149" s="42"/>
      <c r="L149" s="42"/>
      <c r="M149" s="42"/>
      <c r="N149" s="63"/>
    </row>
    <row r="150" spans="1:30" s="16" customFormat="1" ht="30" hidden="1" customHeight="1" x14ac:dyDescent="0.2">
      <c r="A150" s="43" t="s">
        <v>139</v>
      </c>
      <c r="B150" s="98" t="s">
        <v>313</v>
      </c>
      <c r="C150" s="98"/>
      <c r="D150" s="98" t="s">
        <v>333</v>
      </c>
      <c r="E150" s="98" t="s">
        <v>136</v>
      </c>
      <c r="F150" s="45" t="s">
        <v>8</v>
      </c>
      <c r="G150" s="42">
        <f t="shared" si="19"/>
        <v>0</v>
      </c>
      <c r="H150" s="53"/>
      <c r="I150" s="53"/>
      <c r="J150" s="53"/>
      <c r="K150" s="42"/>
      <c r="L150" s="42"/>
      <c r="M150" s="42"/>
      <c r="N150" s="63"/>
    </row>
    <row r="151" spans="1:30" s="16" customFormat="1" ht="30" hidden="1" customHeight="1" x14ac:dyDescent="0.2">
      <c r="A151" s="43" t="s">
        <v>139</v>
      </c>
      <c r="B151" s="98" t="s">
        <v>313</v>
      </c>
      <c r="C151" s="98"/>
      <c r="D151" s="98" t="s">
        <v>334</v>
      </c>
      <c r="E151" s="98" t="s">
        <v>136</v>
      </c>
      <c r="F151" s="45" t="s">
        <v>8</v>
      </c>
      <c r="G151" s="42">
        <f t="shared" si="19"/>
        <v>0</v>
      </c>
      <c r="H151" s="53"/>
      <c r="I151" s="53"/>
      <c r="J151" s="53"/>
      <c r="K151" s="42"/>
      <c r="L151" s="42"/>
      <c r="M151" s="42"/>
      <c r="N151" s="63"/>
    </row>
    <row r="152" spans="1:30" s="16" customFormat="1" ht="30" hidden="1" customHeight="1" x14ac:dyDescent="0.2">
      <c r="A152" s="43" t="s">
        <v>139</v>
      </c>
      <c r="B152" s="98" t="s">
        <v>313</v>
      </c>
      <c r="C152" s="98"/>
      <c r="D152" s="98" t="s">
        <v>335</v>
      </c>
      <c r="E152" s="98" t="s">
        <v>136</v>
      </c>
      <c r="F152" s="45" t="s">
        <v>8</v>
      </c>
      <c r="G152" s="42">
        <f t="shared" si="19"/>
        <v>0</v>
      </c>
      <c r="H152" s="53"/>
      <c r="I152" s="53"/>
      <c r="J152" s="53"/>
      <c r="K152" s="42"/>
      <c r="L152" s="42"/>
      <c r="M152" s="42"/>
      <c r="N152" s="63"/>
    </row>
    <row r="153" spans="1:30" s="16" customFormat="1" ht="30" hidden="1" customHeight="1" x14ac:dyDescent="0.2">
      <c r="A153" s="43" t="s">
        <v>138</v>
      </c>
      <c r="B153" s="98" t="s">
        <v>313</v>
      </c>
      <c r="C153" s="98"/>
      <c r="D153" s="98" t="s">
        <v>317</v>
      </c>
      <c r="E153" s="98" t="s">
        <v>137</v>
      </c>
      <c r="F153" s="45" t="s">
        <v>8</v>
      </c>
      <c r="G153" s="42">
        <f t="shared" si="19"/>
        <v>0</v>
      </c>
      <c r="H153" s="53"/>
      <c r="I153" s="53"/>
      <c r="J153" s="53"/>
      <c r="K153" s="42"/>
      <c r="L153" s="42"/>
      <c r="M153" s="42"/>
      <c r="N153" s="63"/>
    </row>
    <row r="154" spans="1:30" s="16" customFormat="1" ht="21" customHeight="1" x14ac:dyDescent="0.2">
      <c r="A154" s="54" t="s">
        <v>132</v>
      </c>
      <c r="B154" s="48" t="s">
        <v>314</v>
      </c>
      <c r="C154" s="48"/>
      <c r="D154" s="48" t="s">
        <v>20</v>
      </c>
      <c r="E154" s="46" t="s">
        <v>8</v>
      </c>
      <c r="F154" s="46" t="s">
        <v>8</v>
      </c>
      <c r="G154" s="53">
        <f>J154</f>
        <v>919130</v>
      </c>
      <c r="H154" s="53"/>
      <c r="I154" s="53"/>
      <c r="J154" s="53">
        <f>SUM(J155:J168)</f>
        <v>919130</v>
      </c>
      <c r="K154" s="53">
        <f>SUM(K155:K163)</f>
        <v>0</v>
      </c>
      <c r="L154" s="53"/>
      <c r="M154" s="53">
        <f>SUM(M155:M168)</f>
        <v>0</v>
      </c>
      <c r="N154" s="64">
        <f>SUM(N155:N168)</f>
        <v>0</v>
      </c>
    </row>
    <row r="155" spans="1:30" s="15" customFormat="1" ht="38.450000000000003" customHeight="1" x14ac:dyDescent="0.2">
      <c r="A155" s="43" t="s">
        <v>210</v>
      </c>
      <c r="B155" s="98" t="s">
        <v>315</v>
      </c>
      <c r="C155" s="98"/>
      <c r="D155" s="98" t="s">
        <v>316</v>
      </c>
      <c r="E155" s="45" t="s">
        <v>8</v>
      </c>
      <c r="F155" s="45"/>
      <c r="G155" s="42">
        <f>H155+J155+K155+L155+I155</f>
        <v>0</v>
      </c>
      <c r="H155" s="42"/>
      <c r="I155" s="42"/>
      <c r="J155" s="42"/>
      <c r="K155" s="42"/>
      <c r="L155" s="42"/>
      <c r="M155" s="42"/>
      <c r="N155" s="43"/>
    </row>
    <row r="156" spans="1:30" s="15" customFormat="1" ht="96" customHeight="1" x14ac:dyDescent="0.2">
      <c r="A156" s="43" t="s">
        <v>365</v>
      </c>
      <c r="B156" s="98"/>
      <c r="C156" s="98"/>
      <c r="D156" s="98">
        <v>131</v>
      </c>
      <c r="E156" s="45" t="s">
        <v>8</v>
      </c>
      <c r="F156" s="45">
        <v>15112036</v>
      </c>
      <c r="G156" s="42">
        <f>H156+I156+J156+K156+L156</f>
        <v>0</v>
      </c>
      <c r="H156" s="42">
        <v>0</v>
      </c>
      <c r="I156" s="42">
        <v>0</v>
      </c>
      <c r="J156" s="42">
        <v>0</v>
      </c>
      <c r="K156" s="42">
        <v>0</v>
      </c>
      <c r="L156" s="42"/>
      <c r="M156" s="42"/>
      <c r="N156" s="43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70"/>
    </row>
    <row r="157" spans="1:30" s="15" customFormat="1" ht="166.5" customHeight="1" x14ac:dyDescent="0.2">
      <c r="A157" s="43" t="s">
        <v>366</v>
      </c>
      <c r="B157" s="98"/>
      <c r="C157" s="98"/>
      <c r="D157" s="98" t="s">
        <v>317</v>
      </c>
      <c r="E157" s="45" t="s">
        <v>8</v>
      </c>
      <c r="F157" s="45" t="s">
        <v>367</v>
      </c>
      <c r="G157" s="42">
        <f>H157+I157+J157+K157+L157</f>
        <v>0</v>
      </c>
      <c r="H157" s="42">
        <v>0</v>
      </c>
      <c r="I157" s="42">
        <v>0</v>
      </c>
      <c r="J157" s="42">
        <v>0</v>
      </c>
      <c r="K157" s="42">
        <v>0</v>
      </c>
      <c r="L157" s="42"/>
      <c r="M157" s="42"/>
      <c r="N157" s="63"/>
    </row>
    <row r="158" spans="1:30" s="15" customFormat="1" ht="56.25" customHeight="1" x14ac:dyDescent="0.2">
      <c r="A158" s="43" t="s">
        <v>368</v>
      </c>
      <c r="B158" s="98"/>
      <c r="C158" s="98"/>
      <c r="D158" s="98" t="s">
        <v>317</v>
      </c>
      <c r="E158" s="45" t="s">
        <v>8</v>
      </c>
      <c r="F158" s="45" t="s">
        <v>369</v>
      </c>
      <c r="G158" s="42">
        <f>H158+J158+K158+L158+I158</f>
        <v>740750</v>
      </c>
      <c r="H158" s="42">
        <v>0</v>
      </c>
      <c r="I158" s="42">
        <v>0</v>
      </c>
      <c r="J158" s="42">
        <v>740750</v>
      </c>
      <c r="K158" s="42">
        <v>0</v>
      </c>
      <c r="L158" s="42"/>
      <c r="M158" s="42"/>
      <c r="N158" s="63"/>
    </row>
    <row r="159" spans="1:30" s="15" customFormat="1" ht="56.25" customHeight="1" x14ac:dyDescent="0.2">
      <c r="A159" s="43" t="s">
        <v>370</v>
      </c>
      <c r="B159" s="98"/>
      <c r="C159" s="98"/>
      <c r="D159" s="98" t="s">
        <v>317</v>
      </c>
      <c r="E159" s="45" t="s">
        <v>8</v>
      </c>
      <c r="F159" s="45" t="s">
        <v>371</v>
      </c>
      <c r="G159" s="42">
        <f>H159+J159+K159+L159+I159</f>
        <v>178380</v>
      </c>
      <c r="H159" s="42">
        <v>0</v>
      </c>
      <c r="I159" s="42">
        <v>0</v>
      </c>
      <c r="J159" s="42">
        <v>178380</v>
      </c>
      <c r="K159" s="42">
        <v>0</v>
      </c>
      <c r="L159" s="42"/>
      <c r="M159" s="42"/>
      <c r="N159" s="63"/>
    </row>
    <row r="160" spans="1:30" s="15" customFormat="1" ht="81.75" customHeight="1" x14ac:dyDescent="0.2">
      <c r="A160" s="43" t="s">
        <v>372</v>
      </c>
      <c r="B160" s="98"/>
      <c r="C160" s="98"/>
      <c r="D160" s="98" t="s">
        <v>317</v>
      </c>
      <c r="E160" s="45" t="s">
        <v>8</v>
      </c>
      <c r="F160" s="45" t="s">
        <v>373</v>
      </c>
      <c r="G160" s="42">
        <f>H160+I160+J160+K160+L160</f>
        <v>0</v>
      </c>
      <c r="H160" s="42">
        <v>0</v>
      </c>
      <c r="I160" s="42">
        <v>0</v>
      </c>
      <c r="J160" s="42">
        <v>0</v>
      </c>
      <c r="K160" s="42">
        <v>0</v>
      </c>
      <c r="L160" s="42"/>
      <c r="M160" s="42"/>
      <c r="N160" s="63"/>
    </row>
    <row r="161" spans="1:14" s="15" customFormat="1" ht="81.75" customHeight="1" x14ac:dyDescent="0.2">
      <c r="A161" s="43" t="s">
        <v>372</v>
      </c>
      <c r="B161" s="98"/>
      <c r="C161" s="98"/>
      <c r="D161" s="98" t="s">
        <v>317</v>
      </c>
      <c r="E161" s="45" t="s">
        <v>8</v>
      </c>
      <c r="F161" s="45" t="s">
        <v>374</v>
      </c>
      <c r="G161" s="42">
        <f>H161+J161+K161+L161+I161</f>
        <v>0</v>
      </c>
      <c r="H161" s="42">
        <v>0</v>
      </c>
      <c r="I161" s="42">
        <v>0</v>
      </c>
      <c r="J161" s="42"/>
      <c r="K161" s="42">
        <v>0</v>
      </c>
      <c r="L161" s="42"/>
      <c r="M161" s="42"/>
      <c r="N161" s="63"/>
    </row>
    <row r="162" spans="1:14" s="15" customFormat="1" ht="102.75" customHeight="1" x14ac:dyDescent="0.2">
      <c r="A162" s="54" t="s">
        <v>133</v>
      </c>
      <c r="B162" s="48"/>
      <c r="C162" s="48"/>
      <c r="D162" s="48" t="s">
        <v>313</v>
      </c>
      <c r="E162" s="46" t="s">
        <v>134</v>
      </c>
      <c r="F162" s="46" t="s">
        <v>8</v>
      </c>
      <c r="G162" s="53">
        <f>H162+I162+J162+K162+L162</f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f>L163</f>
        <v>0</v>
      </c>
      <c r="M162" s="42"/>
      <c r="N162" s="63"/>
    </row>
    <row r="163" spans="1:14" s="15" customFormat="1" ht="32.25" customHeight="1" x14ac:dyDescent="0.2">
      <c r="A163" s="43" t="s">
        <v>362</v>
      </c>
      <c r="B163" s="98"/>
      <c r="C163" s="98"/>
      <c r="D163" s="98" t="s">
        <v>313</v>
      </c>
      <c r="E163" s="45" t="s">
        <v>134</v>
      </c>
      <c r="F163" s="45" t="s">
        <v>8</v>
      </c>
      <c r="G163" s="42">
        <f>H163+I163+J163+K163+L163</f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/>
      <c r="N163" s="63"/>
    </row>
    <row r="164" spans="1:14" s="15" customFormat="1" ht="81.75" customHeight="1" x14ac:dyDescent="0.2">
      <c r="A164" s="54" t="s">
        <v>135</v>
      </c>
      <c r="B164" s="98"/>
      <c r="C164" s="98"/>
      <c r="D164" s="98" t="s">
        <v>8</v>
      </c>
      <c r="E164" s="45" t="s">
        <v>8</v>
      </c>
      <c r="F164" s="45" t="s">
        <v>8</v>
      </c>
      <c r="G164" s="53">
        <f>H164+J164+K164+L164+I164</f>
        <v>4924000</v>
      </c>
      <c r="H164" s="53">
        <f>H165+H166+H167</f>
        <v>0</v>
      </c>
      <c r="I164" s="53">
        <f>I165+I166+I167</f>
        <v>0</v>
      </c>
      <c r="J164" s="53">
        <f>J165+J166+J167</f>
        <v>0</v>
      </c>
      <c r="K164" s="53">
        <f>K165+K166+K167</f>
        <v>0</v>
      </c>
      <c r="L164" s="53">
        <f>L165+L166+L167</f>
        <v>4924000</v>
      </c>
      <c r="M164" s="42"/>
      <c r="N164" s="63"/>
    </row>
    <row r="165" spans="1:14" s="15" customFormat="1" ht="38.25" customHeight="1" x14ac:dyDescent="0.2">
      <c r="A165" s="43" t="s">
        <v>389</v>
      </c>
      <c r="B165" s="98"/>
      <c r="C165" s="98"/>
      <c r="D165" s="98" t="s">
        <v>313</v>
      </c>
      <c r="E165" s="45" t="s">
        <v>134</v>
      </c>
      <c r="F165" s="45" t="s">
        <v>8</v>
      </c>
      <c r="G165" s="42">
        <f t="shared" ref="G165:G167" si="28">H165+J165+K165+L165</f>
        <v>4000</v>
      </c>
      <c r="H165" s="42">
        <v>0</v>
      </c>
      <c r="I165" s="42">
        <v>0</v>
      </c>
      <c r="J165" s="42">
        <v>0</v>
      </c>
      <c r="K165" s="42">
        <v>0</v>
      </c>
      <c r="L165" s="42">
        <v>4000</v>
      </c>
      <c r="M165" s="42"/>
      <c r="N165" s="63"/>
    </row>
    <row r="166" spans="1:14" s="15" customFormat="1" ht="42" customHeight="1" x14ac:dyDescent="0.2">
      <c r="A166" s="43" t="s">
        <v>390</v>
      </c>
      <c r="B166" s="98"/>
      <c r="C166" s="98"/>
      <c r="D166" s="98" t="s">
        <v>333</v>
      </c>
      <c r="E166" s="45" t="s">
        <v>136</v>
      </c>
      <c r="F166" s="45" t="s">
        <v>8</v>
      </c>
      <c r="G166" s="42">
        <f t="shared" si="28"/>
        <v>600000</v>
      </c>
      <c r="H166" s="42">
        <v>0</v>
      </c>
      <c r="I166" s="42">
        <v>0</v>
      </c>
      <c r="J166" s="42">
        <v>0</v>
      </c>
      <c r="K166" s="42">
        <v>0</v>
      </c>
      <c r="L166" s="42">
        <v>600000</v>
      </c>
      <c r="M166" s="42"/>
      <c r="N166" s="63"/>
    </row>
    <row r="167" spans="1:14" s="15" customFormat="1" ht="42" customHeight="1" x14ac:dyDescent="0.2">
      <c r="A167" s="43" t="s">
        <v>138</v>
      </c>
      <c r="B167" s="98"/>
      <c r="C167" s="98"/>
      <c r="D167" s="98" t="s">
        <v>317</v>
      </c>
      <c r="E167" s="45" t="s">
        <v>137</v>
      </c>
      <c r="F167" s="45" t="s">
        <v>8</v>
      </c>
      <c r="G167" s="42">
        <f t="shared" si="28"/>
        <v>4320000</v>
      </c>
      <c r="H167" s="42">
        <v>0</v>
      </c>
      <c r="I167" s="42">
        <v>0</v>
      </c>
      <c r="J167" s="42">
        <v>0</v>
      </c>
      <c r="K167" s="42">
        <v>0</v>
      </c>
      <c r="L167" s="42">
        <v>4320000</v>
      </c>
      <c r="M167" s="42"/>
      <c r="N167" s="63"/>
    </row>
    <row r="168" spans="1:14" s="16" customFormat="1" ht="30" customHeight="1" x14ac:dyDescent="0.2">
      <c r="A168" s="54" t="s">
        <v>140</v>
      </c>
      <c r="B168" s="48" t="s">
        <v>315</v>
      </c>
      <c r="C168" s="48"/>
      <c r="D168" s="48" t="s">
        <v>336</v>
      </c>
      <c r="E168" s="46" t="s">
        <v>8</v>
      </c>
      <c r="F168" s="48" t="s">
        <v>375</v>
      </c>
      <c r="G168" s="53">
        <f>H168+J168+K168+L168</f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/>
      <c r="N168" s="64"/>
    </row>
    <row r="169" spans="1:14" s="16" customFormat="1" ht="30" customHeight="1" x14ac:dyDescent="0.2">
      <c r="A169" s="91" t="s">
        <v>45</v>
      </c>
      <c r="B169" s="48" t="s">
        <v>318</v>
      </c>
      <c r="C169" s="46" t="s">
        <v>8</v>
      </c>
      <c r="D169" s="46" t="s">
        <v>8</v>
      </c>
      <c r="E169" s="46" t="s">
        <v>8</v>
      </c>
      <c r="F169" s="46" t="s">
        <v>8</v>
      </c>
      <c r="G169" s="53">
        <f>H169+J169+K169+L169</f>
        <v>47000470</v>
      </c>
      <c r="H169" s="53">
        <f>H170+H182+H185+H191</f>
        <v>41157340</v>
      </c>
      <c r="I169" s="53">
        <f>I170+I182+I185+I191</f>
        <v>0</v>
      </c>
      <c r="J169" s="53">
        <f>J170+J182+J185+J191</f>
        <v>919130</v>
      </c>
      <c r="K169" s="53">
        <v>0</v>
      </c>
      <c r="L169" s="53">
        <f>L170+L182+L185+L191</f>
        <v>4924000</v>
      </c>
      <c r="M169" s="53">
        <f>M170+M182+M185+M191</f>
        <v>0</v>
      </c>
      <c r="N169" s="64">
        <f>N170+N182+N185+N191</f>
        <v>0</v>
      </c>
    </row>
    <row r="170" spans="1:14" s="61" customFormat="1" ht="30" customHeight="1" x14ac:dyDescent="0.2">
      <c r="A170" s="57" t="s">
        <v>338</v>
      </c>
      <c r="B170" s="58" t="s">
        <v>337</v>
      </c>
      <c r="C170" s="58" t="s">
        <v>310</v>
      </c>
      <c r="D170" s="59" t="s">
        <v>8</v>
      </c>
      <c r="E170" s="59"/>
      <c r="F170" s="59"/>
      <c r="G170" s="60">
        <f>H170+J170+K170+L170</f>
        <v>30924740</v>
      </c>
      <c r="H170" s="60">
        <f>SUM(H171:H181)</f>
        <v>30924740</v>
      </c>
      <c r="I170" s="60">
        <f t="shared" ref="I170:N170" si="29">SUM(I171:I178)</f>
        <v>0</v>
      </c>
      <c r="J170" s="60">
        <f t="shared" si="29"/>
        <v>0</v>
      </c>
      <c r="K170" s="60">
        <f t="shared" si="29"/>
        <v>0</v>
      </c>
      <c r="L170" s="60">
        <f t="shared" si="29"/>
        <v>0</v>
      </c>
      <c r="M170" s="60">
        <f t="shared" si="29"/>
        <v>0</v>
      </c>
      <c r="N170" s="66">
        <f t="shared" si="29"/>
        <v>0</v>
      </c>
    </row>
    <row r="171" spans="1:14" s="15" customFormat="1" ht="30" customHeight="1" x14ac:dyDescent="0.2">
      <c r="A171" s="43" t="s">
        <v>141</v>
      </c>
      <c r="B171" s="98" t="s">
        <v>21</v>
      </c>
      <c r="C171" s="98" t="s">
        <v>329</v>
      </c>
      <c r="D171" s="98" t="s">
        <v>21</v>
      </c>
      <c r="E171" s="45" t="s">
        <v>376</v>
      </c>
      <c r="F171" s="45" t="s">
        <v>121</v>
      </c>
      <c r="G171" s="42">
        <f t="shared" ref="G171:G200" si="30">H171+J171+K171+L171</f>
        <v>1842919</v>
      </c>
      <c r="H171" s="42">
        <f>1634793-8174+216300</f>
        <v>1842919</v>
      </c>
      <c r="I171" s="42"/>
      <c r="J171" s="42"/>
      <c r="K171" s="42"/>
      <c r="L171" s="42"/>
      <c r="M171" s="42"/>
      <c r="N171" s="63"/>
    </row>
    <row r="172" spans="1:14" s="15" customFormat="1" ht="30" customHeight="1" x14ac:dyDescent="0.2">
      <c r="A172" s="43" t="s">
        <v>141</v>
      </c>
      <c r="B172" s="98" t="s">
        <v>21</v>
      </c>
      <c r="C172" s="98" t="s">
        <v>329</v>
      </c>
      <c r="D172" s="98" t="s">
        <v>21</v>
      </c>
      <c r="E172" s="45" t="s">
        <v>377</v>
      </c>
      <c r="F172" s="45" t="s">
        <v>123</v>
      </c>
      <c r="G172" s="42">
        <f t="shared" si="30"/>
        <v>14713007</v>
      </c>
      <c r="H172" s="42">
        <f>14862942-76000-73935</f>
        <v>14713007</v>
      </c>
      <c r="I172" s="42"/>
      <c r="J172" s="42"/>
      <c r="K172" s="42"/>
      <c r="L172" s="42"/>
      <c r="M172" s="42"/>
      <c r="N172" s="63"/>
    </row>
    <row r="173" spans="1:14" s="15" customFormat="1" ht="30" customHeight="1" x14ac:dyDescent="0.2">
      <c r="A173" s="43" t="s">
        <v>141</v>
      </c>
      <c r="B173" s="98" t="s">
        <v>21</v>
      </c>
      <c r="C173" s="98" t="s">
        <v>329</v>
      </c>
      <c r="D173" s="98" t="s">
        <v>21</v>
      </c>
      <c r="E173" s="45" t="s">
        <v>378</v>
      </c>
      <c r="F173" s="45" t="s">
        <v>153</v>
      </c>
      <c r="G173" s="42">
        <f t="shared" si="30"/>
        <v>6853417</v>
      </c>
      <c r="H173" s="42">
        <f>7087857-200000-34440</f>
        <v>6853417</v>
      </c>
      <c r="I173" s="42"/>
      <c r="J173" s="42"/>
      <c r="K173" s="42"/>
      <c r="L173" s="42"/>
      <c r="M173" s="42"/>
      <c r="N173" s="63"/>
    </row>
    <row r="174" spans="1:14" s="15" customFormat="1" ht="30" customHeight="1" x14ac:dyDescent="0.2">
      <c r="A174" s="43" t="s">
        <v>28</v>
      </c>
      <c r="B174" s="98" t="s">
        <v>21</v>
      </c>
      <c r="C174" s="98" t="s">
        <v>328</v>
      </c>
      <c r="D174" s="98" t="s">
        <v>22</v>
      </c>
      <c r="E174" s="45"/>
      <c r="F174" s="45"/>
      <c r="G174" s="42">
        <f t="shared" si="30"/>
        <v>0</v>
      </c>
      <c r="H174" s="42"/>
      <c r="I174" s="42"/>
      <c r="J174" s="42"/>
      <c r="K174" s="42"/>
      <c r="L174" s="42"/>
      <c r="M174" s="42"/>
      <c r="N174" s="63"/>
    </row>
    <row r="175" spans="1:14" s="15" customFormat="1" ht="30" customHeight="1" x14ac:dyDescent="0.2">
      <c r="A175" s="43" t="s">
        <v>345</v>
      </c>
      <c r="B175" s="98" t="s">
        <v>21</v>
      </c>
      <c r="C175" s="98" t="s">
        <v>328</v>
      </c>
      <c r="D175" s="98" t="s">
        <v>25</v>
      </c>
      <c r="E175" s="45"/>
      <c r="F175" s="45"/>
      <c r="G175" s="42">
        <f t="shared" si="30"/>
        <v>0</v>
      </c>
      <c r="H175" s="42"/>
      <c r="I175" s="42"/>
      <c r="J175" s="42"/>
      <c r="K175" s="42"/>
      <c r="L175" s="42"/>
      <c r="M175" s="42"/>
      <c r="N175" s="63"/>
    </row>
    <row r="176" spans="1:14" s="15" customFormat="1" ht="30" customHeight="1" x14ac:dyDescent="0.2">
      <c r="A176" s="43" t="s">
        <v>29</v>
      </c>
      <c r="B176" s="98" t="s">
        <v>21</v>
      </c>
      <c r="C176" s="98" t="s">
        <v>330</v>
      </c>
      <c r="D176" s="98" t="s">
        <v>23</v>
      </c>
      <c r="E176" s="45" t="s">
        <v>379</v>
      </c>
      <c r="F176" s="45" t="s">
        <v>121</v>
      </c>
      <c r="G176" s="42">
        <f t="shared" si="30"/>
        <v>493707</v>
      </c>
      <c r="H176" s="42">
        <v>493707</v>
      </c>
      <c r="I176" s="42"/>
      <c r="J176" s="42"/>
      <c r="K176" s="42"/>
      <c r="L176" s="42"/>
      <c r="M176" s="42"/>
      <c r="N176" s="63"/>
    </row>
    <row r="177" spans="1:14" s="15" customFormat="1" ht="30" customHeight="1" x14ac:dyDescent="0.2">
      <c r="A177" s="43" t="s">
        <v>29</v>
      </c>
      <c r="B177" s="98" t="s">
        <v>21</v>
      </c>
      <c r="C177" s="98" t="s">
        <v>330</v>
      </c>
      <c r="D177" s="98" t="s">
        <v>23</v>
      </c>
      <c r="E177" s="45" t="s">
        <v>380</v>
      </c>
      <c r="F177" s="45" t="s">
        <v>123</v>
      </c>
      <c r="G177" s="42">
        <f t="shared" si="30"/>
        <v>4564608</v>
      </c>
      <c r="H177" s="42">
        <f>4488608+76000</f>
        <v>4564608</v>
      </c>
      <c r="I177" s="42"/>
      <c r="J177" s="42"/>
      <c r="K177" s="42"/>
      <c r="L177" s="42"/>
      <c r="M177" s="42"/>
      <c r="N177" s="63"/>
    </row>
    <row r="178" spans="1:14" s="15" customFormat="1" ht="30" customHeight="1" x14ac:dyDescent="0.2">
      <c r="A178" s="43" t="s">
        <v>29</v>
      </c>
      <c r="B178" s="98" t="s">
        <v>21</v>
      </c>
      <c r="C178" s="98" t="s">
        <v>330</v>
      </c>
      <c r="D178" s="98" t="s">
        <v>23</v>
      </c>
      <c r="E178" s="45" t="s">
        <v>381</v>
      </c>
      <c r="F178" s="45" t="s">
        <v>153</v>
      </c>
      <c r="G178" s="42">
        <f t="shared" si="30"/>
        <v>2340533</v>
      </c>
      <c r="H178" s="42">
        <f>2140533+200000</f>
        <v>2340533</v>
      </c>
      <c r="I178" s="42"/>
      <c r="J178" s="42"/>
      <c r="K178" s="42"/>
      <c r="L178" s="42"/>
      <c r="M178" s="42"/>
      <c r="N178" s="63"/>
    </row>
    <row r="179" spans="1:14" s="15" customFormat="1" ht="30" customHeight="1" x14ac:dyDescent="0.2">
      <c r="A179" s="43" t="s">
        <v>533</v>
      </c>
      <c r="B179" s="98" t="s">
        <v>21</v>
      </c>
      <c r="C179" s="98" t="s">
        <v>329</v>
      </c>
      <c r="D179" s="98" t="s">
        <v>532</v>
      </c>
      <c r="E179" s="45" t="s">
        <v>376</v>
      </c>
      <c r="F179" s="45" t="s">
        <v>121</v>
      </c>
      <c r="G179" s="42">
        <f t="shared" si="30"/>
        <v>8174</v>
      </c>
      <c r="H179" s="42">
        <v>8174</v>
      </c>
      <c r="I179" s="42"/>
      <c r="J179" s="42"/>
      <c r="K179" s="42"/>
      <c r="L179" s="42"/>
      <c r="M179" s="42"/>
      <c r="N179" s="63"/>
    </row>
    <row r="180" spans="1:14" s="15" customFormat="1" ht="30" customHeight="1" x14ac:dyDescent="0.2">
      <c r="A180" s="43" t="s">
        <v>533</v>
      </c>
      <c r="B180" s="98" t="s">
        <v>21</v>
      </c>
      <c r="C180" s="98" t="s">
        <v>329</v>
      </c>
      <c r="D180" s="98" t="s">
        <v>532</v>
      </c>
      <c r="E180" s="45" t="s">
        <v>377</v>
      </c>
      <c r="F180" s="45" t="s">
        <v>123</v>
      </c>
      <c r="G180" s="42">
        <f t="shared" si="30"/>
        <v>73935</v>
      </c>
      <c r="H180" s="42">
        <v>73935</v>
      </c>
      <c r="I180" s="42"/>
      <c r="J180" s="42"/>
      <c r="K180" s="42"/>
      <c r="L180" s="42"/>
      <c r="M180" s="42"/>
      <c r="N180" s="63"/>
    </row>
    <row r="181" spans="1:14" s="15" customFormat="1" ht="30" customHeight="1" x14ac:dyDescent="0.2">
      <c r="A181" s="43" t="s">
        <v>533</v>
      </c>
      <c r="B181" s="98" t="s">
        <v>21</v>
      </c>
      <c r="C181" s="98" t="s">
        <v>329</v>
      </c>
      <c r="D181" s="98" t="s">
        <v>532</v>
      </c>
      <c r="E181" s="45" t="s">
        <v>378</v>
      </c>
      <c r="F181" s="45" t="s">
        <v>153</v>
      </c>
      <c r="G181" s="42">
        <f t="shared" si="30"/>
        <v>34440</v>
      </c>
      <c r="H181" s="42">
        <v>34440</v>
      </c>
      <c r="I181" s="42"/>
      <c r="J181" s="42"/>
      <c r="K181" s="42"/>
      <c r="L181" s="42"/>
      <c r="M181" s="42"/>
      <c r="N181" s="63"/>
    </row>
    <row r="182" spans="1:14" s="61" customFormat="1" ht="38.450000000000003" customHeight="1" x14ac:dyDescent="0.2">
      <c r="A182" s="57" t="s">
        <v>342</v>
      </c>
      <c r="B182" s="58" t="s">
        <v>339</v>
      </c>
      <c r="C182" s="59" t="s">
        <v>8</v>
      </c>
      <c r="D182" s="59" t="s">
        <v>8</v>
      </c>
      <c r="E182" s="59"/>
      <c r="F182" s="59"/>
      <c r="G182" s="60">
        <f t="shared" si="30"/>
        <v>0</v>
      </c>
      <c r="H182" s="60">
        <f t="shared" ref="H182:N182" si="31">SUM(H183:H184)</f>
        <v>0</v>
      </c>
      <c r="I182" s="60">
        <f t="shared" si="31"/>
        <v>0</v>
      </c>
      <c r="J182" s="60">
        <f t="shared" si="31"/>
        <v>0</v>
      </c>
      <c r="K182" s="60">
        <f t="shared" si="31"/>
        <v>0</v>
      </c>
      <c r="L182" s="60">
        <f t="shared" si="31"/>
        <v>0</v>
      </c>
      <c r="M182" s="60">
        <f t="shared" si="31"/>
        <v>0</v>
      </c>
      <c r="N182" s="66">
        <f t="shared" si="31"/>
        <v>0</v>
      </c>
    </row>
    <row r="183" spans="1:14" s="15" customFormat="1" ht="30" customHeight="1" x14ac:dyDescent="0.2">
      <c r="A183" s="43" t="s">
        <v>40</v>
      </c>
      <c r="B183" s="98" t="s">
        <v>24</v>
      </c>
      <c r="C183" s="98" t="s">
        <v>328</v>
      </c>
      <c r="D183" s="98" t="s">
        <v>36</v>
      </c>
      <c r="E183" s="45"/>
      <c r="F183" s="45"/>
      <c r="G183" s="42">
        <f t="shared" si="30"/>
        <v>0</v>
      </c>
      <c r="H183" s="42"/>
      <c r="I183" s="42"/>
      <c r="J183" s="42"/>
      <c r="K183" s="42"/>
      <c r="L183" s="42"/>
      <c r="M183" s="42"/>
      <c r="N183" s="63"/>
    </row>
    <row r="184" spans="1:14" s="15" customFormat="1" ht="30" customHeight="1" x14ac:dyDescent="0.2">
      <c r="A184" s="43" t="s">
        <v>319</v>
      </c>
      <c r="B184" s="98" t="s">
        <v>24</v>
      </c>
      <c r="C184" s="98" t="s">
        <v>38</v>
      </c>
      <c r="D184" s="98" t="s">
        <v>320</v>
      </c>
      <c r="E184" s="45"/>
      <c r="F184" s="45"/>
      <c r="G184" s="42">
        <f t="shared" si="30"/>
        <v>0</v>
      </c>
      <c r="H184" s="42"/>
      <c r="I184" s="42"/>
      <c r="J184" s="42"/>
      <c r="K184" s="42"/>
      <c r="L184" s="42"/>
      <c r="M184" s="42"/>
      <c r="N184" s="63"/>
    </row>
    <row r="185" spans="1:14" s="61" customFormat="1" ht="30" customHeight="1" x14ac:dyDescent="0.2">
      <c r="A185" s="57" t="s">
        <v>343</v>
      </c>
      <c r="B185" s="58" t="s">
        <v>340</v>
      </c>
      <c r="C185" s="59" t="s">
        <v>8</v>
      </c>
      <c r="D185" s="59" t="s">
        <v>8</v>
      </c>
      <c r="E185" s="59"/>
      <c r="F185" s="59"/>
      <c r="G185" s="60">
        <f t="shared" si="30"/>
        <v>140000</v>
      </c>
      <c r="H185" s="60">
        <f>SUM(H186:H190)</f>
        <v>140000</v>
      </c>
      <c r="I185" s="60">
        <f t="shared" ref="I185:N185" si="32">SUM(I186:I189)</f>
        <v>0</v>
      </c>
      <c r="J185" s="60">
        <f t="shared" si="32"/>
        <v>0</v>
      </c>
      <c r="K185" s="60">
        <f t="shared" si="32"/>
        <v>0</v>
      </c>
      <c r="L185" s="60">
        <f t="shared" si="32"/>
        <v>0</v>
      </c>
      <c r="M185" s="60">
        <f t="shared" si="32"/>
        <v>0</v>
      </c>
      <c r="N185" s="66">
        <f t="shared" si="32"/>
        <v>0</v>
      </c>
    </row>
    <row r="186" spans="1:14" s="15" customFormat="1" ht="30" customHeight="1" x14ac:dyDescent="0.2">
      <c r="A186" s="43" t="s">
        <v>324</v>
      </c>
      <c r="B186" s="98" t="s">
        <v>323</v>
      </c>
      <c r="C186" s="98" t="s">
        <v>325</v>
      </c>
      <c r="D186" s="98" t="s">
        <v>320</v>
      </c>
      <c r="E186" s="45"/>
      <c r="F186" s="45"/>
      <c r="G186" s="42">
        <f t="shared" si="30"/>
        <v>0</v>
      </c>
      <c r="H186" s="42"/>
      <c r="I186" s="42"/>
      <c r="J186" s="42"/>
      <c r="K186" s="42"/>
      <c r="L186" s="42"/>
      <c r="M186" s="42"/>
      <c r="N186" s="63"/>
    </row>
    <row r="187" spans="1:14" s="15" customFormat="1" ht="30" customHeight="1" x14ac:dyDescent="0.2">
      <c r="A187" s="43" t="s">
        <v>324</v>
      </c>
      <c r="B187" s="98" t="s">
        <v>323</v>
      </c>
      <c r="C187" s="98" t="s">
        <v>326</v>
      </c>
      <c r="D187" s="98" t="s">
        <v>327</v>
      </c>
      <c r="E187" s="45" t="s">
        <v>387</v>
      </c>
      <c r="F187" s="45" t="s">
        <v>152</v>
      </c>
      <c r="G187" s="42">
        <f t="shared" si="30"/>
        <v>140000</v>
      </c>
      <c r="H187" s="42">
        <v>140000</v>
      </c>
      <c r="I187" s="42"/>
      <c r="J187" s="42"/>
      <c r="K187" s="42"/>
      <c r="L187" s="42"/>
      <c r="M187" s="42"/>
      <c r="N187" s="63"/>
    </row>
    <row r="188" spans="1:14" s="15" customFormat="1" ht="30" customHeight="1" x14ac:dyDescent="0.2">
      <c r="A188" s="43" t="s">
        <v>324</v>
      </c>
      <c r="B188" s="98" t="s">
        <v>323</v>
      </c>
      <c r="C188" s="98" t="s">
        <v>346</v>
      </c>
      <c r="D188" s="98" t="s">
        <v>327</v>
      </c>
      <c r="E188" s="45"/>
      <c r="F188" s="45"/>
      <c r="G188" s="42">
        <f t="shared" si="30"/>
        <v>0</v>
      </c>
      <c r="H188" s="42"/>
      <c r="I188" s="42"/>
      <c r="J188" s="42"/>
      <c r="K188" s="42"/>
      <c r="L188" s="42"/>
      <c r="M188" s="42"/>
      <c r="N188" s="63"/>
    </row>
    <row r="189" spans="1:14" s="15" customFormat="1" ht="30" customHeight="1" x14ac:dyDescent="0.2">
      <c r="A189" s="43" t="s">
        <v>324</v>
      </c>
      <c r="B189" s="98" t="s">
        <v>323</v>
      </c>
      <c r="C189" s="98" t="s">
        <v>347</v>
      </c>
      <c r="D189" s="98" t="s">
        <v>503</v>
      </c>
      <c r="E189" s="45" t="s">
        <v>505</v>
      </c>
      <c r="F189" s="45" t="s">
        <v>124</v>
      </c>
      <c r="G189" s="42">
        <f t="shared" si="30"/>
        <v>0</v>
      </c>
      <c r="H189" s="42"/>
      <c r="I189" s="42"/>
      <c r="J189" s="42"/>
      <c r="K189" s="42"/>
      <c r="L189" s="42"/>
      <c r="M189" s="42"/>
      <c r="N189" s="63"/>
    </row>
    <row r="190" spans="1:14" s="15" customFormat="1" ht="30" customHeight="1" x14ac:dyDescent="0.2">
      <c r="A190" s="43" t="s">
        <v>324</v>
      </c>
      <c r="B190" s="98" t="s">
        <v>323</v>
      </c>
      <c r="C190" s="98" t="s">
        <v>347</v>
      </c>
      <c r="D190" s="98" t="s">
        <v>504</v>
      </c>
      <c r="E190" s="45" t="s">
        <v>506</v>
      </c>
      <c r="F190" s="45" t="s">
        <v>124</v>
      </c>
      <c r="G190" s="42">
        <f t="shared" si="30"/>
        <v>0</v>
      </c>
      <c r="H190" s="42"/>
      <c r="I190" s="42"/>
      <c r="J190" s="42"/>
      <c r="K190" s="42"/>
      <c r="L190" s="42"/>
      <c r="M190" s="42"/>
      <c r="N190" s="63"/>
    </row>
    <row r="191" spans="1:14" s="61" customFormat="1" ht="30" customHeight="1" x14ac:dyDescent="0.2">
      <c r="A191" s="57" t="s">
        <v>344</v>
      </c>
      <c r="B191" s="58" t="s">
        <v>341</v>
      </c>
      <c r="C191" s="59" t="s">
        <v>8</v>
      </c>
      <c r="D191" s="59" t="s">
        <v>8</v>
      </c>
      <c r="E191" s="59"/>
      <c r="F191" s="59"/>
      <c r="G191" s="60">
        <f t="shared" si="30"/>
        <v>15935730</v>
      </c>
      <c r="H191" s="60">
        <f>SUM(H192:H214)</f>
        <v>10092600</v>
      </c>
      <c r="I191" s="60">
        <f>SUM(I192:I201)</f>
        <v>0</v>
      </c>
      <c r="J191" s="60">
        <f>SUM(J192:J214)</f>
        <v>919130</v>
      </c>
      <c r="K191" s="60">
        <f>SUM(K192:K201)</f>
        <v>0</v>
      </c>
      <c r="L191" s="60">
        <f>SUM(L192:L214)</f>
        <v>4924000</v>
      </c>
      <c r="M191" s="60">
        <f>SUM(M192:M201)</f>
        <v>0</v>
      </c>
      <c r="N191" s="66">
        <f>SUM(N192:N201)</f>
        <v>0</v>
      </c>
    </row>
    <row r="192" spans="1:14" s="15" customFormat="1" ht="30" customHeight="1" x14ac:dyDescent="0.2">
      <c r="A192" s="43" t="s">
        <v>30</v>
      </c>
      <c r="B192" s="98" t="s">
        <v>322</v>
      </c>
      <c r="C192" s="98" t="s">
        <v>325</v>
      </c>
      <c r="D192" s="98" t="s">
        <v>24</v>
      </c>
      <c r="E192" s="45" t="s">
        <v>363</v>
      </c>
      <c r="F192" s="45" t="s">
        <v>124</v>
      </c>
      <c r="G192" s="42">
        <f t="shared" si="30"/>
        <v>86520</v>
      </c>
      <c r="H192" s="42">
        <v>86520</v>
      </c>
      <c r="I192" s="42"/>
      <c r="J192" s="42"/>
      <c r="K192" s="42"/>
      <c r="L192" s="42"/>
      <c r="M192" s="42"/>
      <c r="N192" s="63"/>
    </row>
    <row r="193" spans="1:14" s="15" customFormat="1" ht="30" customHeight="1" x14ac:dyDescent="0.2">
      <c r="A193" s="43" t="s">
        <v>31</v>
      </c>
      <c r="B193" s="98" t="s">
        <v>322</v>
      </c>
      <c r="C193" s="98" t="s">
        <v>325</v>
      </c>
      <c r="D193" s="98" t="s">
        <v>25</v>
      </c>
      <c r="E193" s="45"/>
      <c r="F193" s="45"/>
      <c r="G193" s="42">
        <f t="shared" si="30"/>
        <v>0</v>
      </c>
      <c r="H193" s="42">
        <v>0</v>
      </c>
      <c r="I193" s="42"/>
      <c r="J193" s="42"/>
      <c r="K193" s="42"/>
      <c r="L193" s="42"/>
      <c r="M193" s="42"/>
      <c r="N193" s="63"/>
    </row>
    <row r="194" spans="1:14" s="15" customFormat="1" ht="30" customHeight="1" x14ac:dyDescent="0.2">
      <c r="A194" s="43" t="s">
        <v>32</v>
      </c>
      <c r="B194" s="98" t="s">
        <v>322</v>
      </c>
      <c r="C194" s="98" t="s">
        <v>325</v>
      </c>
      <c r="D194" s="98" t="s">
        <v>26</v>
      </c>
      <c r="E194" s="45" t="s">
        <v>382</v>
      </c>
      <c r="F194" s="45" t="s">
        <v>124</v>
      </c>
      <c r="G194" s="42">
        <f t="shared" si="30"/>
        <v>4601240</v>
      </c>
      <c r="H194" s="42">
        <f>4384940+216300</f>
        <v>4601240</v>
      </c>
      <c r="I194" s="42"/>
      <c r="J194" s="42"/>
      <c r="K194" s="42"/>
      <c r="L194" s="42"/>
      <c r="M194" s="42"/>
      <c r="N194" s="63"/>
    </row>
    <row r="195" spans="1:14" s="15" customFormat="1" ht="30" customHeight="1" x14ac:dyDescent="0.2">
      <c r="A195" s="43" t="s">
        <v>33</v>
      </c>
      <c r="B195" s="98" t="s">
        <v>322</v>
      </c>
      <c r="C195" s="98" t="s">
        <v>325</v>
      </c>
      <c r="D195" s="98" t="s">
        <v>27</v>
      </c>
      <c r="E195" s="45"/>
      <c r="F195" s="45"/>
      <c r="G195" s="42">
        <f t="shared" si="30"/>
        <v>0</v>
      </c>
      <c r="H195" s="42">
        <v>0</v>
      </c>
      <c r="I195" s="42"/>
      <c r="J195" s="42"/>
      <c r="K195" s="42"/>
      <c r="L195" s="42"/>
      <c r="M195" s="42"/>
      <c r="N195" s="63"/>
    </row>
    <row r="196" spans="1:14" s="15" customFormat="1" ht="30" customHeight="1" x14ac:dyDescent="0.2">
      <c r="A196" s="43" t="s">
        <v>39</v>
      </c>
      <c r="B196" s="98" t="s">
        <v>322</v>
      </c>
      <c r="C196" s="98" t="s">
        <v>325</v>
      </c>
      <c r="D196" s="98" t="s">
        <v>34</v>
      </c>
      <c r="E196" s="45" t="s">
        <v>383</v>
      </c>
      <c r="F196" s="45" t="s">
        <v>124</v>
      </c>
      <c r="G196" s="42">
        <f t="shared" si="30"/>
        <v>980000</v>
      </c>
      <c r="H196" s="42">
        <v>980000</v>
      </c>
      <c r="I196" s="42"/>
      <c r="J196" s="42"/>
      <c r="K196" s="42"/>
      <c r="L196" s="42"/>
      <c r="M196" s="42"/>
      <c r="N196" s="63"/>
    </row>
    <row r="197" spans="1:14" s="15" customFormat="1" ht="30" customHeight="1" x14ac:dyDescent="0.2">
      <c r="A197" s="43" t="s">
        <v>46</v>
      </c>
      <c r="B197" s="98" t="s">
        <v>322</v>
      </c>
      <c r="C197" s="98" t="s">
        <v>325</v>
      </c>
      <c r="D197" s="98" t="s">
        <v>35</v>
      </c>
      <c r="E197" s="45" t="s">
        <v>384</v>
      </c>
      <c r="F197" s="45" t="s">
        <v>124</v>
      </c>
      <c r="G197" s="42">
        <f t="shared" si="30"/>
        <v>2134940</v>
      </c>
      <c r="H197" s="42">
        <f>894840+100000+1140100</f>
        <v>2134940</v>
      </c>
      <c r="I197" s="42"/>
      <c r="J197" s="42">
        <v>0</v>
      </c>
      <c r="K197" s="42"/>
      <c r="L197" s="42"/>
      <c r="M197" s="42"/>
      <c r="N197" s="63"/>
    </row>
    <row r="198" spans="1:14" s="15" customFormat="1" ht="30" customHeight="1" x14ac:dyDescent="0.2">
      <c r="A198" s="43" t="s">
        <v>46</v>
      </c>
      <c r="B198" s="98" t="s">
        <v>322</v>
      </c>
      <c r="C198" s="98" t="s">
        <v>325</v>
      </c>
      <c r="D198" s="98" t="s">
        <v>35</v>
      </c>
      <c r="E198" s="45" t="s">
        <v>463</v>
      </c>
      <c r="F198" s="45" t="s">
        <v>374</v>
      </c>
      <c r="G198" s="42">
        <f t="shared" si="30"/>
        <v>0</v>
      </c>
      <c r="H198" s="42"/>
      <c r="I198" s="42"/>
      <c r="J198" s="42"/>
      <c r="K198" s="42"/>
      <c r="L198" s="42"/>
      <c r="M198" s="42"/>
      <c r="N198" s="63"/>
    </row>
    <row r="199" spans="1:14" s="15" customFormat="1" ht="30" customHeight="1" x14ac:dyDescent="0.2">
      <c r="A199" s="43" t="s">
        <v>41</v>
      </c>
      <c r="B199" s="98" t="s">
        <v>36</v>
      </c>
      <c r="C199" s="98" t="s">
        <v>325</v>
      </c>
      <c r="D199" s="98" t="s">
        <v>37</v>
      </c>
      <c r="E199" s="45" t="s">
        <v>385</v>
      </c>
      <c r="F199" s="45" t="s">
        <v>374</v>
      </c>
      <c r="G199" s="42">
        <f t="shared" si="30"/>
        <v>0</v>
      </c>
      <c r="H199" s="42">
        <v>0</v>
      </c>
      <c r="I199" s="42"/>
      <c r="J199" s="42"/>
      <c r="K199" s="42"/>
      <c r="L199" s="42"/>
      <c r="M199" s="42"/>
      <c r="N199" s="63"/>
    </row>
    <row r="200" spans="1:14" s="15" customFormat="1" ht="30" customHeight="1" x14ac:dyDescent="0.2">
      <c r="A200" s="43" t="s">
        <v>41</v>
      </c>
      <c r="B200" s="98" t="s">
        <v>36</v>
      </c>
      <c r="C200" s="98" t="s">
        <v>325</v>
      </c>
      <c r="D200" s="98" t="s">
        <v>37</v>
      </c>
      <c r="E200" s="45" t="s">
        <v>385</v>
      </c>
      <c r="F200" s="45" t="s">
        <v>123</v>
      </c>
      <c r="G200" s="42">
        <f t="shared" si="30"/>
        <v>1150000</v>
      </c>
      <c r="H200" s="42">
        <v>1150000</v>
      </c>
      <c r="I200" s="42"/>
      <c r="J200" s="42"/>
      <c r="K200" s="42"/>
      <c r="L200" s="42"/>
      <c r="M200" s="42"/>
      <c r="N200" s="63"/>
    </row>
    <row r="201" spans="1:14" s="15" customFormat="1" ht="30" customHeight="1" x14ac:dyDescent="0.2">
      <c r="A201" s="43" t="s">
        <v>41</v>
      </c>
      <c r="B201" s="98" t="s">
        <v>36</v>
      </c>
      <c r="C201" s="98" t="s">
        <v>325</v>
      </c>
      <c r="D201" s="98" t="s">
        <v>37</v>
      </c>
      <c r="E201" s="45" t="s">
        <v>502</v>
      </c>
      <c r="F201" s="45" t="s">
        <v>121</v>
      </c>
      <c r="G201" s="42">
        <f>H201+J201+K201+L201</f>
        <v>340000</v>
      </c>
      <c r="H201" s="42">
        <v>340000</v>
      </c>
      <c r="I201" s="42"/>
      <c r="J201" s="42"/>
      <c r="K201" s="42"/>
      <c r="L201" s="42"/>
      <c r="M201" s="42"/>
      <c r="N201" s="63"/>
    </row>
    <row r="202" spans="1:14" s="15" customFormat="1" ht="30" customHeight="1" x14ac:dyDescent="0.2">
      <c r="A202" s="43" t="s">
        <v>42</v>
      </c>
      <c r="B202" s="98" t="s">
        <v>36</v>
      </c>
      <c r="C202" s="98" t="s">
        <v>325</v>
      </c>
      <c r="D202" s="98" t="s">
        <v>515</v>
      </c>
      <c r="E202" s="45" t="s">
        <v>516</v>
      </c>
      <c r="F202" s="45" t="s">
        <v>121</v>
      </c>
      <c r="G202" s="42">
        <f t="shared" ref="G202:G214" si="33">H202+J202+K202+L202</f>
        <v>0</v>
      </c>
      <c r="H202" s="42">
        <v>0</v>
      </c>
      <c r="I202" s="42"/>
      <c r="J202" s="42"/>
      <c r="K202" s="42"/>
      <c r="L202" s="42"/>
      <c r="M202" s="42"/>
      <c r="N202" s="63"/>
    </row>
    <row r="203" spans="1:14" s="15" customFormat="1" ht="30" customHeight="1" x14ac:dyDescent="0.2">
      <c r="A203" s="43" t="s">
        <v>42</v>
      </c>
      <c r="B203" s="98" t="s">
        <v>36</v>
      </c>
      <c r="C203" s="98" t="s">
        <v>325</v>
      </c>
      <c r="D203" s="98" t="s">
        <v>517</v>
      </c>
      <c r="E203" s="45" t="s">
        <v>514</v>
      </c>
      <c r="F203" s="45" t="s">
        <v>369</v>
      </c>
      <c r="G203" s="42">
        <f t="shared" si="33"/>
        <v>740750</v>
      </c>
      <c r="H203" s="42"/>
      <c r="I203" s="42"/>
      <c r="J203" s="42">
        <v>740750</v>
      </c>
      <c r="K203" s="42"/>
      <c r="L203" s="42"/>
      <c r="M203" s="42"/>
      <c r="N203" s="63"/>
    </row>
    <row r="204" spans="1:14" s="15" customFormat="1" ht="30" customHeight="1" x14ac:dyDescent="0.2">
      <c r="A204" s="43" t="s">
        <v>42</v>
      </c>
      <c r="B204" s="98" t="s">
        <v>36</v>
      </c>
      <c r="C204" s="98" t="s">
        <v>325</v>
      </c>
      <c r="D204" s="98" t="s">
        <v>517</v>
      </c>
      <c r="E204" s="45" t="s">
        <v>530</v>
      </c>
      <c r="F204" s="45" t="s">
        <v>388</v>
      </c>
      <c r="G204" s="42">
        <f t="shared" si="33"/>
        <v>4000</v>
      </c>
      <c r="H204" s="42"/>
      <c r="I204" s="42"/>
      <c r="J204" s="42"/>
      <c r="K204" s="42"/>
      <c r="L204" s="42">
        <v>4000</v>
      </c>
      <c r="M204" s="42"/>
      <c r="N204" s="63"/>
    </row>
    <row r="205" spans="1:14" s="15" customFormat="1" ht="30" customHeight="1" x14ac:dyDescent="0.2">
      <c r="A205" s="43" t="s">
        <v>42</v>
      </c>
      <c r="B205" s="98" t="s">
        <v>36</v>
      </c>
      <c r="C205" s="98" t="s">
        <v>325</v>
      </c>
      <c r="D205" s="98" t="s">
        <v>517</v>
      </c>
      <c r="E205" s="45" t="s">
        <v>514</v>
      </c>
      <c r="F205" s="45" t="s">
        <v>371</v>
      </c>
      <c r="G205" s="42">
        <f t="shared" si="33"/>
        <v>178380</v>
      </c>
      <c r="H205" s="42"/>
      <c r="I205" s="42"/>
      <c r="J205" s="42">
        <v>178380</v>
      </c>
      <c r="K205" s="42"/>
      <c r="L205" s="42"/>
      <c r="M205" s="42"/>
      <c r="N205" s="63"/>
    </row>
    <row r="206" spans="1:14" s="15" customFormat="1" ht="30" customHeight="1" x14ac:dyDescent="0.2">
      <c r="A206" s="43" t="s">
        <v>42</v>
      </c>
      <c r="B206" s="98" t="s">
        <v>36</v>
      </c>
      <c r="C206" s="98" t="s">
        <v>325</v>
      </c>
      <c r="D206" s="98" t="s">
        <v>517</v>
      </c>
      <c r="E206" s="45" t="s">
        <v>136</v>
      </c>
      <c r="F206" s="45" t="s">
        <v>388</v>
      </c>
      <c r="G206" s="42">
        <f t="shared" si="33"/>
        <v>600000</v>
      </c>
      <c r="H206" s="42"/>
      <c r="I206" s="42"/>
      <c r="J206" s="42"/>
      <c r="K206" s="42"/>
      <c r="L206" s="42">
        <f>600000</f>
        <v>600000</v>
      </c>
      <c r="M206" s="42"/>
      <c r="N206" s="63"/>
    </row>
    <row r="207" spans="1:14" s="15" customFormat="1" ht="30" customHeight="1" x14ac:dyDescent="0.2">
      <c r="A207" s="43" t="s">
        <v>42</v>
      </c>
      <c r="B207" s="98" t="s">
        <v>36</v>
      </c>
      <c r="C207" s="98" t="s">
        <v>325</v>
      </c>
      <c r="D207" s="98" t="s">
        <v>517</v>
      </c>
      <c r="E207" s="45" t="s">
        <v>531</v>
      </c>
      <c r="F207" s="45" t="s">
        <v>388</v>
      </c>
      <c r="G207" s="42">
        <f t="shared" si="33"/>
        <v>4320000</v>
      </c>
      <c r="H207" s="42"/>
      <c r="I207" s="42"/>
      <c r="J207" s="42"/>
      <c r="K207" s="42"/>
      <c r="L207" s="42">
        <f>4320000</f>
        <v>4320000</v>
      </c>
      <c r="M207" s="42"/>
      <c r="N207" s="63"/>
    </row>
    <row r="208" spans="1:14" s="15" customFormat="1" ht="30" customHeight="1" x14ac:dyDescent="0.2">
      <c r="A208" s="43" t="s">
        <v>42</v>
      </c>
      <c r="B208" s="98" t="s">
        <v>36</v>
      </c>
      <c r="C208" s="98" t="s">
        <v>325</v>
      </c>
      <c r="D208" s="98" t="s">
        <v>518</v>
      </c>
      <c r="E208" s="45" t="s">
        <v>519</v>
      </c>
      <c r="F208" s="45" t="s">
        <v>121</v>
      </c>
      <c r="G208" s="42">
        <f t="shared" si="33"/>
        <v>1500</v>
      </c>
      <c r="H208" s="42">
        <v>1500</v>
      </c>
      <c r="I208" s="42"/>
      <c r="J208" s="42"/>
      <c r="K208" s="42"/>
      <c r="L208" s="42"/>
      <c r="M208" s="42"/>
      <c r="N208" s="63"/>
    </row>
    <row r="209" spans="1:14" s="15" customFormat="1" ht="30" customHeight="1" x14ac:dyDescent="0.2">
      <c r="A209" s="43" t="s">
        <v>42</v>
      </c>
      <c r="B209" s="98" t="s">
        <v>36</v>
      </c>
      <c r="C209" s="98" t="s">
        <v>325</v>
      </c>
      <c r="D209" s="98" t="s">
        <v>520</v>
      </c>
      <c r="E209" s="45" t="s">
        <v>521</v>
      </c>
      <c r="F209" s="45" t="s">
        <v>121</v>
      </c>
      <c r="G209" s="42">
        <f t="shared" si="33"/>
        <v>10000</v>
      </c>
      <c r="H209" s="42">
        <v>10000</v>
      </c>
      <c r="I209" s="42"/>
      <c r="J209" s="42"/>
      <c r="K209" s="42"/>
      <c r="L209" s="42"/>
      <c r="M209" s="42"/>
      <c r="N209" s="63"/>
    </row>
    <row r="210" spans="1:14" s="15" customFormat="1" ht="30" customHeight="1" x14ac:dyDescent="0.2">
      <c r="A210" s="43" t="s">
        <v>42</v>
      </c>
      <c r="B210" s="98" t="s">
        <v>36</v>
      </c>
      <c r="C210" s="98" t="s">
        <v>325</v>
      </c>
      <c r="D210" s="98" t="s">
        <v>522</v>
      </c>
      <c r="E210" s="45" t="s">
        <v>523</v>
      </c>
      <c r="F210" s="45" t="s">
        <v>121</v>
      </c>
      <c r="G210" s="42">
        <f t="shared" si="33"/>
        <v>150000</v>
      </c>
      <c r="H210" s="42">
        <v>150000</v>
      </c>
      <c r="I210" s="42"/>
      <c r="J210" s="42"/>
      <c r="K210" s="42"/>
      <c r="L210" s="42"/>
      <c r="M210" s="42"/>
      <c r="N210" s="63"/>
    </row>
    <row r="211" spans="1:14" s="15" customFormat="1" ht="30" customHeight="1" x14ac:dyDescent="0.2">
      <c r="A211" s="43" t="s">
        <v>42</v>
      </c>
      <c r="B211" s="98" t="s">
        <v>36</v>
      </c>
      <c r="C211" s="98" t="s">
        <v>325</v>
      </c>
      <c r="D211" s="98" t="s">
        <v>524</v>
      </c>
      <c r="E211" s="45" t="s">
        <v>525</v>
      </c>
      <c r="F211" s="45" t="s">
        <v>121</v>
      </c>
      <c r="G211" s="42">
        <f t="shared" si="33"/>
        <v>150000</v>
      </c>
      <c r="H211" s="42">
        <v>150000</v>
      </c>
      <c r="I211" s="42"/>
      <c r="J211" s="42"/>
      <c r="K211" s="42"/>
      <c r="L211" s="42"/>
      <c r="M211" s="42"/>
      <c r="N211" s="63"/>
    </row>
    <row r="212" spans="1:14" s="15" customFormat="1" ht="30" customHeight="1" x14ac:dyDescent="0.2">
      <c r="A212" s="43" t="s">
        <v>42</v>
      </c>
      <c r="B212" s="98" t="s">
        <v>36</v>
      </c>
      <c r="C212" s="98" t="s">
        <v>325</v>
      </c>
      <c r="D212" s="98" t="s">
        <v>524</v>
      </c>
      <c r="E212" s="45" t="s">
        <v>386</v>
      </c>
      <c r="F212" s="45" t="s">
        <v>123</v>
      </c>
      <c r="G212" s="42">
        <f t="shared" si="33"/>
        <v>179900</v>
      </c>
      <c r="H212" s="42">
        <v>179900</v>
      </c>
      <c r="I212" s="42"/>
      <c r="J212" s="42"/>
      <c r="K212" s="42"/>
      <c r="L212" s="42"/>
      <c r="M212" s="42"/>
      <c r="N212" s="63"/>
    </row>
    <row r="213" spans="1:14" s="15" customFormat="1" ht="30" customHeight="1" x14ac:dyDescent="0.2">
      <c r="A213" s="43" t="s">
        <v>42</v>
      </c>
      <c r="B213" s="98" t="s">
        <v>36</v>
      </c>
      <c r="C213" s="98" t="s">
        <v>325</v>
      </c>
      <c r="D213" s="98" t="s">
        <v>526</v>
      </c>
      <c r="E213" s="45" t="s">
        <v>527</v>
      </c>
      <c r="F213" s="45" t="s">
        <v>121</v>
      </c>
      <c r="G213" s="42">
        <f t="shared" si="33"/>
        <v>0</v>
      </c>
      <c r="H213" s="42">
        <v>0</v>
      </c>
      <c r="I213" s="42"/>
      <c r="J213" s="42"/>
      <c r="K213" s="42"/>
      <c r="L213" s="42"/>
      <c r="M213" s="42"/>
      <c r="N213" s="63"/>
    </row>
    <row r="214" spans="1:14" s="15" customFormat="1" ht="30" customHeight="1" x14ac:dyDescent="0.2">
      <c r="A214" s="43" t="s">
        <v>42</v>
      </c>
      <c r="B214" s="98" t="s">
        <v>36</v>
      </c>
      <c r="C214" s="98" t="s">
        <v>325</v>
      </c>
      <c r="D214" s="98" t="s">
        <v>528</v>
      </c>
      <c r="E214" s="45" t="s">
        <v>529</v>
      </c>
      <c r="F214" s="45" t="s">
        <v>121</v>
      </c>
      <c r="G214" s="42">
        <f t="shared" si="33"/>
        <v>308500</v>
      </c>
      <c r="H214" s="42">
        <f>308500</f>
        <v>308500</v>
      </c>
      <c r="I214" s="42"/>
      <c r="J214" s="42"/>
      <c r="K214" s="42"/>
      <c r="L214" s="42"/>
      <c r="M214" s="42"/>
      <c r="N214" s="63"/>
    </row>
    <row r="215" spans="1:14" s="16" customFormat="1" ht="36.6" customHeight="1" x14ac:dyDescent="0.2">
      <c r="A215" s="54" t="s">
        <v>47</v>
      </c>
      <c r="B215" s="46" t="s">
        <v>8</v>
      </c>
      <c r="C215" s="46" t="s">
        <v>8</v>
      </c>
      <c r="D215" s="46" t="s">
        <v>8</v>
      </c>
      <c r="E215" s="46"/>
      <c r="F215" s="46"/>
      <c r="G215" s="53"/>
      <c r="H215" s="53"/>
      <c r="I215" s="53"/>
      <c r="J215" s="53"/>
      <c r="K215" s="53"/>
      <c r="L215" s="53"/>
      <c r="M215" s="53"/>
      <c r="N215" s="64"/>
    </row>
    <row r="216" spans="1:14" s="16" customFormat="1" ht="30" customHeight="1" x14ac:dyDescent="0.2">
      <c r="A216" s="54" t="s">
        <v>9</v>
      </c>
      <c r="B216" s="48" t="s">
        <v>332</v>
      </c>
      <c r="C216" s="46" t="s">
        <v>8</v>
      </c>
      <c r="D216" s="46" t="s">
        <v>8</v>
      </c>
      <c r="E216" s="46"/>
      <c r="F216" s="46"/>
      <c r="G216" s="53"/>
      <c r="H216" s="53"/>
      <c r="I216" s="53"/>
      <c r="J216" s="53"/>
      <c r="K216" s="53"/>
      <c r="L216" s="53"/>
      <c r="M216" s="53"/>
      <c r="N216" s="64"/>
    </row>
    <row r="217" spans="1:14" s="15" customFormat="1" ht="30" customHeight="1" x14ac:dyDescent="0.2">
      <c r="A217" s="55" t="s">
        <v>48</v>
      </c>
      <c r="B217" s="45"/>
      <c r="C217" s="45" t="s">
        <v>8</v>
      </c>
      <c r="D217" s="45" t="s">
        <v>8</v>
      </c>
      <c r="E217" s="45"/>
      <c r="F217" s="45" t="s">
        <v>8</v>
      </c>
      <c r="G217" s="42" t="s">
        <v>8</v>
      </c>
      <c r="H217" s="42" t="s">
        <v>8</v>
      </c>
      <c r="I217" s="42" t="s">
        <v>8</v>
      </c>
      <c r="J217" s="42" t="s">
        <v>8</v>
      </c>
      <c r="K217" s="42" t="s">
        <v>8</v>
      </c>
      <c r="L217" s="42" t="s">
        <v>8</v>
      </c>
      <c r="M217" s="42" t="s">
        <v>8</v>
      </c>
      <c r="N217" s="63" t="s">
        <v>8</v>
      </c>
    </row>
    <row r="218" spans="1:14" s="15" customFormat="1" ht="42" customHeight="1" x14ac:dyDescent="0.2">
      <c r="A218" s="43" t="s">
        <v>142</v>
      </c>
      <c r="B218" s="45"/>
      <c r="C218" s="45" t="s">
        <v>8</v>
      </c>
      <c r="D218" s="45" t="s">
        <v>8</v>
      </c>
      <c r="E218" s="45" t="s">
        <v>8</v>
      </c>
      <c r="F218" s="45" t="s">
        <v>8</v>
      </c>
      <c r="G218" s="53">
        <f t="shared" ref="G218:G219" si="34">H218+J218+K218+L218</f>
        <v>0</v>
      </c>
      <c r="H218" s="42">
        <f t="shared" ref="H218:N218" si="35">H219</f>
        <v>0</v>
      </c>
      <c r="I218" s="42">
        <f t="shared" si="35"/>
        <v>0</v>
      </c>
      <c r="J218" s="42">
        <f t="shared" si="35"/>
        <v>0</v>
      </c>
      <c r="K218" s="42">
        <f t="shared" si="35"/>
        <v>0</v>
      </c>
      <c r="L218" s="42">
        <f t="shared" si="35"/>
        <v>0</v>
      </c>
      <c r="M218" s="42">
        <f t="shared" si="35"/>
        <v>0</v>
      </c>
      <c r="N218" s="63">
        <f t="shared" si="35"/>
        <v>0</v>
      </c>
    </row>
    <row r="219" spans="1:14" s="15" customFormat="1" ht="39.6" customHeight="1" x14ac:dyDescent="0.2">
      <c r="A219" s="43" t="s">
        <v>63</v>
      </c>
      <c r="B219" s="45"/>
      <c r="C219" s="45"/>
      <c r="D219" s="45"/>
      <c r="E219" s="45"/>
      <c r="F219" s="45"/>
      <c r="G219" s="42">
        <f t="shared" si="34"/>
        <v>0</v>
      </c>
      <c r="H219" s="42"/>
      <c r="I219" s="42"/>
      <c r="J219" s="42"/>
      <c r="K219" s="42"/>
      <c r="L219" s="42"/>
      <c r="M219" s="42"/>
      <c r="N219" s="63"/>
    </row>
    <row r="220" spans="1:14" s="13" customFormat="1" ht="25.9" customHeight="1" x14ac:dyDescent="0.2">
      <c r="A220" s="152" t="s">
        <v>511</v>
      </c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4"/>
    </row>
    <row r="221" spans="1:14" s="14" customFormat="1" ht="43.9" customHeight="1" x14ac:dyDescent="0.2">
      <c r="A221" s="43" t="s">
        <v>61</v>
      </c>
      <c r="B221" s="98" t="s">
        <v>311</v>
      </c>
      <c r="C221" s="45" t="s">
        <v>8</v>
      </c>
      <c r="D221" s="45" t="s">
        <v>8</v>
      </c>
      <c r="E221" s="45" t="s">
        <v>8</v>
      </c>
      <c r="F221" s="45" t="s">
        <v>8</v>
      </c>
      <c r="G221" s="42">
        <f>H221+J221+K221+L221</f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63">
        <v>0</v>
      </c>
    </row>
    <row r="222" spans="1:14" s="15" customFormat="1" ht="26.45" customHeight="1" x14ac:dyDescent="0.2">
      <c r="A222" s="54" t="s">
        <v>53</v>
      </c>
      <c r="B222" s="48" t="s">
        <v>310</v>
      </c>
      <c r="C222" s="46" t="s">
        <v>8</v>
      </c>
      <c r="D222" s="46" t="s">
        <v>8</v>
      </c>
      <c r="E222" s="46" t="s">
        <v>8</v>
      </c>
      <c r="F222" s="46" t="s">
        <v>8</v>
      </c>
      <c r="G222" s="53">
        <f>H222+J222+K222+L222</f>
        <v>47450370</v>
      </c>
      <c r="H222" s="53">
        <f>H224+H255+H246+H249+H269</f>
        <v>41607240</v>
      </c>
      <c r="I222" s="53">
        <f>I224+I255+I246+I249+I269</f>
        <v>0</v>
      </c>
      <c r="J222" s="53">
        <f>J224+J255+J246+J249+J269</f>
        <v>919130</v>
      </c>
      <c r="K222" s="53">
        <f>K224+K255</f>
        <v>0</v>
      </c>
      <c r="L222" s="53">
        <f>L263+L265</f>
        <v>4924000</v>
      </c>
      <c r="M222" s="53">
        <f>M224+M255</f>
        <v>0</v>
      </c>
      <c r="N222" s="64">
        <f>N224+N255</f>
        <v>0</v>
      </c>
    </row>
    <row r="223" spans="1:14" s="15" customFormat="1" ht="26.45" customHeight="1" x14ac:dyDescent="0.2">
      <c r="A223" s="43" t="s">
        <v>2</v>
      </c>
      <c r="B223" s="45"/>
      <c r="C223" s="45" t="s">
        <v>8</v>
      </c>
      <c r="D223" s="45" t="s">
        <v>8</v>
      </c>
      <c r="E223" s="45" t="s">
        <v>8</v>
      </c>
      <c r="F223" s="45" t="s">
        <v>8</v>
      </c>
      <c r="G223" s="42" t="s">
        <v>8</v>
      </c>
      <c r="H223" s="42" t="s">
        <v>8</v>
      </c>
      <c r="I223" s="42" t="s">
        <v>8</v>
      </c>
      <c r="J223" s="42" t="s">
        <v>8</v>
      </c>
      <c r="K223" s="42" t="s">
        <v>8</v>
      </c>
      <c r="L223" s="42" t="s">
        <v>8</v>
      </c>
      <c r="M223" s="42" t="s">
        <v>8</v>
      </c>
      <c r="N223" s="63" t="s">
        <v>8</v>
      </c>
    </row>
    <row r="224" spans="1:14" s="16" customFormat="1" ht="26.45" customHeight="1" x14ac:dyDescent="0.2">
      <c r="A224" s="54" t="s">
        <v>364</v>
      </c>
      <c r="B224" s="48" t="s">
        <v>312</v>
      </c>
      <c r="C224" s="48"/>
      <c r="D224" s="48" t="s">
        <v>18</v>
      </c>
      <c r="E224" s="46" t="s">
        <v>8</v>
      </c>
      <c r="F224" s="46" t="s">
        <v>8</v>
      </c>
      <c r="G224" s="53">
        <f t="shared" ref="G224:G254" si="36">H224+J224+K224+L224</f>
        <v>41607240</v>
      </c>
      <c r="H224" s="53">
        <f>H225</f>
        <v>41607240</v>
      </c>
      <c r="I224" s="53">
        <f t="shared" ref="I224:N224" si="37">I225+I231+I237+I242+I244+I246+I249</f>
        <v>0</v>
      </c>
      <c r="J224" s="53">
        <f t="shared" si="37"/>
        <v>0</v>
      </c>
      <c r="K224" s="53">
        <f t="shared" si="37"/>
        <v>0</v>
      </c>
      <c r="L224" s="53">
        <f t="shared" si="37"/>
        <v>0</v>
      </c>
      <c r="M224" s="53">
        <f t="shared" si="37"/>
        <v>0</v>
      </c>
      <c r="N224" s="64">
        <f t="shared" si="37"/>
        <v>0</v>
      </c>
    </row>
    <row r="225" spans="1:14" s="20" customFormat="1" ht="26.45" customHeight="1" x14ac:dyDescent="0.2">
      <c r="A225" s="51" t="s">
        <v>158</v>
      </c>
      <c r="B225" s="49" t="s">
        <v>313</v>
      </c>
      <c r="C225" s="49"/>
      <c r="D225" s="49" t="s">
        <v>18</v>
      </c>
      <c r="E225" s="52" t="s">
        <v>8</v>
      </c>
      <c r="F225" s="52" t="s">
        <v>8</v>
      </c>
      <c r="G225" s="50">
        <f t="shared" si="36"/>
        <v>41607240</v>
      </c>
      <c r="H225" s="50">
        <f>H226+H227+H228+H229+H230</f>
        <v>41607240</v>
      </c>
      <c r="I225" s="50">
        <f t="shared" ref="I225:N225" si="38">I226+I227+I228+I229+I230</f>
        <v>0</v>
      </c>
      <c r="J225" s="50">
        <f t="shared" si="38"/>
        <v>0</v>
      </c>
      <c r="K225" s="50">
        <f t="shared" si="38"/>
        <v>0</v>
      </c>
      <c r="L225" s="50">
        <f t="shared" si="38"/>
        <v>0</v>
      </c>
      <c r="M225" s="50">
        <f t="shared" si="38"/>
        <v>0</v>
      </c>
      <c r="N225" s="65">
        <f t="shared" si="38"/>
        <v>0</v>
      </c>
    </row>
    <row r="226" spans="1:14" s="15" customFormat="1" ht="36.6" customHeight="1" x14ac:dyDescent="0.2">
      <c r="A226" s="155" t="s">
        <v>159</v>
      </c>
      <c r="B226" s="157" t="s">
        <v>313</v>
      </c>
      <c r="C226" s="157"/>
      <c r="D226" s="157" t="s">
        <v>317</v>
      </c>
      <c r="E226" s="98" t="s">
        <v>120</v>
      </c>
      <c r="F226" s="98" t="s">
        <v>121</v>
      </c>
      <c r="G226" s="42">
        <f t="shared" si="36"/>
        <v>3529750</v>
      </c>
      <c r="H226" s="42">
        <f>3088500+216300+224950</f>
        <v>3529750</v>
      </c>
      <c r="I226" s="42"/>
      <c r="J226" s="42"/>
      <c r="K226" s="42"/>
      <c r="L226" s="42"/>
      <c r="M226" s="42"/>
      <c r="N226" s="63"/>
    </row>
    <row r="227" spans="1:14" s="15" customFormat="1" ht="36.6" customHeight="1" x14ac:dyDescent="0.2">
      <c r="A227" s="156"/>
      <c r="B227" s="158"/>
      <c r="C227" s="158"/>
      <c r="D227" s="158"/>
      <c r="E227" s="98" t="s">
        <v>122</v>
      </c>
      <c r="F227" s="98" t="s">
        <v>123</v>
      </c>
      <c r="G227" s="42">
        <f t="shared" si="36"/>
        <v>20681450</v>
      </c>
      <c r="H227" s="42">
        <f>19351550+1329900</f>
        <v>20681450</v>
      </c>
      <c r="I227" s="42"/>
      <c r="J227" s="42"/>
      <c r="K227" s="42"/>
      <c r="L227" s="42"/>
      <c r="M227" s="42"/>
      <c r="N227" s="63"/>
    </row>
    <row r="228" spans="1:14" s="15" customFormat="1" ht="36.6" customHeight="1" x14ac:dyDescent="0.2">
      <c r="A228" s="155" t="s">
        <v>160</v>
      </c>
      <c r="B228" s="157" t="s">
        <v>313</v>
      </c>
      <c r="C228" s="157"/>
      <c r="D228" s="157" t="s">
        <v>317</v>
      </c>
      <c r="E228" s="98" t="s">
        <v>120</v>
      </c>
      <c r="F228" s="98" t="s">
        <v>124</v>
      </c>
      <c r="G228" s="42">
        <f t="shared" si="36"/>
        <v>8027650</v>
      </c>
      <c r="H228" s="42">
        <f>7586400+216300+224950</f>
        <v>8027650</v>
      </c>
      <c r="I228" s="42"/>
      <c r="J228" s="42"/>
      <c r="K228" s="42"/>
      <c r="L228" s="42"/>
      <c r="M228" s="42"/>
      <c r="N228" s="63"/>
    </row>
    <row r="229" spans="1:14" s="15" customFormat="1" ht="36.6" customHeight="1" x14ac:dyDescent="0.2">
      <c r="A229" s="156"/>
      <c r="B229" s="158"/>
      <c r="C229" s="158"/>
      <c r="D229" s="158"/>
      <c r="E229" s="98" t="s">
        <v>122</v>
      </c>
      <c r="F229" s="98" t="s">
        <v>153</v>
      </c>
      <c r="G229" s="42">
        <f t="shared" si="36"/>
        <v>9228390</v>
      </c>
      <c r="H229" s="42">
        <v>9228390</v>
      </c>
      <c r="I229" s="42"/>
      <c r="J229" s="42"/>
      <c r="K229" s="42"/>
      <c r="L229" s="42"/>
      <c r="M229" s="42"/>
      <c r="N229" s="63"/>
    </row>
    <row r="230" spans="1:14" s="15" customFormat="1" ht="66.599999999999994" customHeight="1" x14ac:dyDescent="0.2">
      <c r="A230" s="43" t="s">
        <v>161</v>
      </c>
      <c r="B230" s="98" t="s">
        <v>313</v>
      </c>
      <c r="C230" s="98"/>
      <c r="D230" s="98" t="s">
        <v>317</v>
      </c>
      <c r="E230" s="98" t="s">
        <v>120</v>
      </c>
      <c r="F230" s="98" t="s">
        <v>152</v>
      </c>
      <c r="G230" s="42">
        <f t="shared" si="36"/>
        <v>140000</v>
      </c>
      <c r="H230" s="42">
        <v>140000</v>
      </c>
      <c r="I230" s="42"/>
      <c r="J230" s="42"/>
      <c r="K230" s="42"/>
      <c r="L230" s="42"/>
      <c r="M230" s="42"/>
      <c r="N230" s="63"/>
    </row>
    <row r="231" spans="1:14" s="20" customFormat="1" ht="63" hidden="1" customHeight="1" x14ac:dyDescent="0.2">
      <c r="A231" s="51" t="s">
        <v>162</v>
      </c>
      <c r="B231" s="49" t="s">
        <v>313</v>
      </c>
      <c r="C231" s="49"/>
      <c r="D231" s="49" t="s">
        <v>18</v>
      </c>
      <c r="E231" s="52" t="s">
        <v>8</v>
      </c>
      <c r="F231" s="52" t="s">
        <v>8</v>
      </c>
      <c r="G231" s="50">
        <f t="shared" si="36"/>
        <v>0</v>
      </c>
      <c r="H231" s="50">
        <f t="shared" ref="H231:N231" si="39">H232+H233+H234+H235+H236</f>
        <v>0</v>
      </c>
      <c r="I231" s="50">
        <f t="shared" si="39"/>
        <v>0</v>
      </c>
      <c r="J231" s="50">
        <f t="shared" si="39"/>
        <v>0</v>
      </c>
      <c r="K231" s="50">
        <f t="shared" si="39"/>
        <v>0</v>
      </c>
      <c r="L231" s="50">
        <f t="shared" si="39"/>
        <v>0</v>
      </c>
      <c r="M231" s="50">
        <f t="shared" si="39"/>
        <v>0</v>
      </c>
      <c r="N231" s="65">
        <f t="shared" si="39"/>
        <v>0</v>
      </c>
    </row>
    <row r="232" spans="1:14" s="15" customFormat="1" ht="35.450000000000003" hidden="1" customHeight="1" x14ac:dyDescent="0.2">
      <c r="A232" s="155" t="s">
        <v>163</v>
      </c>
      <c r="B232" s="157" t="s">
        <v>313</v>
      </c>
      <c r="C232" s="157"/>
      <c r="D232" s="157" t="s">
        <v>317</v>
      </c>
      <c r="E232" s="98" t="s">
        <v>120</v>
      </c>
      <c r="F232" s="98" t="s">
        <v>125</v>
      </c>
      <c r="G232" s="42">
        <f t="shared" si="36"/>
        <v>0</v>
      </c>
      <c r="H232" s="42"/>
      <c r="I232" s="42"/>
      <c r="J232" s="42"/>
      <c r="K232" s="42"/>
      <c r="L232" s="42"/>
      <c r="M232" s="42"/>
      <c r="N232" s="63"/>
    </row>
    <row r="233" spans="1:14" s="15" customFormat="1" ht="35.450000000000003" hidden="1" customHeight="1" x14ac:dyDescent="0.2">
      <c r="A233" s="156"/>
      <c r="B233" s="158"/>
      <c r="C233" s="158"/>
      <c r="D233" s="158"/>
      <c r="E233" s="98" t="s">
        <v>122</v>
      </c>
      <c r="F233" s="98" t="s">
        <v>126</v>
      </c>
      <c r="G233" s="42">
        <f t="shared" si="36"/>
        <v>0</v>
      </c>
      <c r="H233" s="42"/>
      <c r="I233" s="42"/>
      <c r="J233" s="42"/>
      <c r="K233" s="42"/>
      <c r="L233" s="42"/>
      <c r="M233" s="42"/>
      <c r="N233" s="63"/>
    </row>
    <row r="234" spans="1:14" s="15" customFormat="1" ht="35.450000000000003" hidden="1" customHeight="1" x14ac:dyDescent="0.2">
      <c r="A234" s="155" t="s">
        <v>164</v>
      </c>
      <c r="B234" s="157" t="s">
        <v>313</v>
      </c>
      <c r="C234" s="157"/>
      <c r="D234" s="157" t="s">
        <v>317</v>
      </c>
      <c r="E234" s="98" t="s">
        <v>120</v>
      </c>
      <c r="F234" s="98" t="s">
        <v>127</v>
      </c>
      <c r="G234" s="42">
        <f t="shared" si="36"/>
        <v>0</v>
      </c>
      <c r="H234" s="42"/>
      <c r="I234" s="42"/>
      <c r="J234" s="42"/>
      <c r="K234" s="42"/>
      <c r="L234" s="42"/>
      <c r="M234" s="42"/>
      <c r="N234" s="63"/>
    </row>
    <row r="235" spans="1:14" s="15" customFormat="1" ht="35.450000000000003" hidden="1" customHeight="1" x14ac:dyDescent="0.2">
      <c r="A235" s="156"/>
      <c r="B235" s="158"/>
      <c r="C235" s="158"/>
      <c r="D235" s="158"/>
      <c r="E235" s="98" t="s">
        <v>122</v>
      </c>
      <c r="F235" s="98" t="s">
        <v>154</v>
      </c>
      <c r="G235" s="42">
        <f t="shared" si="36"/>
        <v>0</v>
      </c>
      <c r="H235" s="42"/>
      <c r="I235" s="42"/>
      <c r="J235" s="42"/>
      <c r="K235" s="42"/>
      <c r="L235" s="42"/>
      <c r="M235" s="42"/>
      <c r="N235" s="63"/>
    </row>
    <row r="236" spans="1:14" s="15" customFormat="1" ht="66" hidden="1" customHeight="1" x14ac:dyDescent="0.2">
      <c r="A236" s="43" t="s">
        <v>165</v>
      </c>
      <c r="B236" s="98" t="s">
        <v>313</v>
      </c>
      <c r="C236" s="98"/>
      <c r="D236" s="98" t="s">
        <v>317</v>
      </c>
      <c r="E236" s="98" t="s">
        <v>120</v>
      </c>
      <c r="F236" s="98" t="s">
        <v>155</v>
      </c>
      <c r="G236" s="42">
        <f t="shared" si="36"/>
        <v>0</v>
      </c>
      <c r="H236" s="42"/>
      <c r="I236" s="42"/>
      <c r="J236" s="42"/>
      <c r="K236" s="42"/>
      <c r="L236" s="42"/>
      <c r="M236" s="42"/>
      <c r="N236" s="63"/>
    </row>
    <row r="237" spans="1:14" s="20" customFormat="1" ht="47.45" hidden="1" customHeight="1" x14ac:dyDescent="0.2">
      <c r="A237" s="51" t="s">
        <v>166</v>
      </c>
      <c r="B237" s="49" t="s">
        <v>313</v>
      </c>
      <c r="C237" s="49"/>
      <c r="D237" s="49" t="s">
        <v>18</v>
      </c>
      <c r="E237" s="52" t="s">
        <v>8</v>
      </c>
      <c r="F237" s="52" t="s">
        <v>8</v>
      </c>
      <c r="G237" s="50">
        <f t="shared" si="36"/>
        <v>0</v>
      </c>
      <c r="H237" s="50">
        <f t="shared" ref="H237:N237" si="40">H238+H239+H240+H241</f>
        <v>0</v>
      </c>
      <c r="I237" s="50">
        <f t="shared" si="40"/>
        <v>0</v>
      </c>
      <c r="J237" s="50">
        <f t="shared" si="40"/>
        <v>0</v>
      </c>
      <c r="K237" s="50">
        <f t="shared" si="40"/>
        <v>0</v>
      </c>
      <c r="L237" s="50">
        <f t="shared" si="40"/>
        <v>0</v>
      </c>
      <c r="M237" s="50">
        <f t="shared" si="40"/>
        <v>0</v>
      </c>
      <c r="N237" s="65">
        <f t="shared" si="40"/>
        <v>0</v>
      </c>
    </row>
    <row r="238" spans="1:14" s="15" customFormat="1" ht="63.6" hidden="1" customHeight="1" x14ac:dyDescent="0.2">
      <c r="A238" s="43" t="s">
        <v>167</v>
      </c>
      <c r="B238" s="98" t="s">
        <v>313</v>
      </c>
      <c r="C238" s="98"/>
      <c r="D238" s="98" t="s">
        <v>317</v>
      </c>
      <c r="E238" s="98" t="s">
        <v>120</v>
      </c>
      <c r="F238" s="98" t="s">
        <v>128</v>
      </c>
      <c r="G238" s="42">
        <f t="shared" si="36"/>
        <v>0</v>
      </c>
      <c r="H238" s="42"/>
      <c r="I238" s="42"/>
      <c r="J238" s="42"/>
      <c r="K238" s="42"/>
      <c r="L238" s="42"/>
      <c r="M238" s="42"/>
      <c r="N238" s="63"/>
    </row>
    <row r="239" spans="1:14" s="15" customFormat="1" ht="52.9" hidden="1" customHeight="1" x14ac:dyDescent="0.2">
      <c r="A239" s="43" t="s">
        <v>168</v>
      </c>
      <c r="B239" s="98" t="s">
        <v>313</v>
      </c>
      <c r="C239" s="98"/>
      <c r="D239" s="98" t="s">
        <v>317</v>
      </c>
      <c r="E239" s="98" t="s">
        <v>120</v>
      </c>
      <c r="F239" s="98" t="s">
        <v>129</v>
      </c>
      <c r="G239" s="42">
        <f t="shared" si="36"/>
        <v>0</v>
      </c>
      <c r="H239" s="42"/>
      <c r="I239" s="42"/>
      <c r="J239" s="42"/>
      <c r="K239" s="42"/>
      <c r="L239" s="42"/>
      <c r="M239" s="42"/>
      <c r="N239" s="63"/>
    </row>
    <row r="240" spans="1:14" s="15" customFormat="1" ht="68.45" hidden="1" customHeight="1" x14ac:dyDescent="0.2">
      <c r="A240" s="43" t="s">
        <v>169</v>
      </c>
      <c r="B240" s="98" t="s">
        <v>313</v>
      </c>
      <c r="C240" s="98"/>
      <c r="D240" s="98" t="s">
        <v>317</v>
      </c>
      <c r="E240" s="98" t="s">
        <v>120</v>
      </c>
      <c r="F240" s="98" t="s">
        <v>156</v>
      </c>
      <c r="G240" s="42">
        <f t="shared" si="36"/>
        <v>0</v>
      </c>
      <c r="H240" s="42"/>
      <c r="I240" s="42"/>
      <c r="J240" s="42"/>
      <c r="K240" s="42"/>
      <c r="L240" s="42"/>
      <c r="M240" s="42"/>
      <c r="N240" s="63"/>
    </row>
    <row r="241" spans="1:14" s="15" customFormat="1" ht="34.15" hidden="1" customHeight="1" x14ac:dyDescent="0.2">
      <c r="A241" s="43" t="s">
        <v>170</v>
      </c>
      <c r="B241" s="98" t="s">
        <v>313</v>
      </c>
      <c r="C241" s="98"/>
      <c r="D241" s="98" t="s">
        <v>317</v>
      </c>
      <c r="E241" s="98" t="s">
        <v>120</v>
      </c>
      <c r="F241" s="98" t="s">
        <v>157</v>
      </c>
      <c r="G241" s="42">
        <f t="shared" si="36"/>
        <v>0</v>
      </c>
      <c r="H241" s="42"/>
      <c r="I241" s="42"/>
      <c r="J241" s="42"/>
      <c r="K241" s="42"/>
      <c r="L241" s="42"/>
      <c r="M241" s="42"/>
      <c r="N241" s="63"/>
    </row>
    <row r="242" spans="1:14" s="20" customFormat="1" ht="47.45" hidden="1" customHeight="1" x14ac:dyDescent="0.2">
      <c r="A242" s="51" t="s">
        <v>171</v>
      </c>
      <c r="B242" s="49" t="s">
        <v>313</v>
      </c>
      <c r="C242" s="49"/>
      <c r="D242" s="49" t="s">
        <v>18</v>
      </c>
      <c r="E242" s="52" t="s">
        <v>8</v>
      </c>
      <c r="F242" s="52" t="s">
        <v>8</v>
      </c>
      <c r="G242" s="50">
        <f t="shared" si="36"/>
        <v>0</v>
      </c>
      <c r="H242" s="50">
        <f t="shared" ref="H242:N242" si="41">H243</f>
        <v>0</v>
      </c>
      <c r="I242" s="50">
        <f t="shared" si="41"/>
        <v>0</v>
      </c>
      <c r="J242" s="50">
        <f t="shared" si="41"/>
        <v>0</v>
      </c>
      <c r="K242" s="50">
        <f t="shared" si="41"/>
        <v>0</v>
      </c>
      <c r="L242" s="50">
        <f t="shared" si="41"/>
        <v>0</v>
      </c>
      <c r="M242" s="50">
        <f t="shared" si="41"/>
        <v>0</v>
      </c>
      <c r="N242" s="65">
        <f t="shared" si="41"/>
        <v>0</v>
      </c>
    </row>
    <row r="243" spans="1:14" s="15" customFormat="1" ht="55.15" hidden="1" customHeight="1" x14ac:dyDescent="0.2">
      <c r="A243" s="43" t="s">
        <v>172</v>
      </c>
      <c r="B243" s="98" t="s">
        <v>313</v>
      </c>
      <c r="C243" s="98"/>
      <c r="D243" s="98" t="s">
        <v>317</v>
      </c>
      <c r="E243" s="98" t="s">
        <v>120</v>
      </c>
      <c r="F243" s="98" t="s">
        <v>130</v>
      </c>
      <c r="G243" s="42">
        <f t="shared" si="36"/>
        <v>0</v>
      </c>
      <c r="H243" s="42"/>
      <c r="I243" s="42"/>
      <c r="J243" s="42"/>
      <c r="K243" s="42"/>
      <c r="L243" s="42"/>
      <c r="M243" s="42"/>
      <c r="N243" s="63"/>
    </row>
    <row r="244" spans="1:14" s="20" customFormat="1" ht="31.9" hidden="1" customHeight="1" x14ac:dyDescent="0.2">
      <c r="A244" s="51" t="s">
        <v>173</v>
      </c>
      <c r="B244" s="49" t="s">
        <v>313</v>
      </c>
      <c r="C244" s="49"/>
      <c r="D244" s="49" t="s">
        <v>18</v>
      </c>
      <c r="E244" s="52" t="s">
        <v>8</v>
      </c>
      <c r="F244" s="52" t="s">
        <v>8</v>
      </c>
      <c r="G244" s="50">
        <f t="shared" si="36"/>
        <v>0</v>
      </c>
      <c r="H244" s="50">
        <f t="shared" ref="H244:N244" si="42">H245</f>
        <v>0</v>
      </c>
      <c r="I244" s="50">
        <f t="shared" si="42"/>
        <v>0</v>
      </c>
      <c r="J244" s="50">
        <f t="shared" si="42"/>
        <v>0</v>
      </c>
      <c r="K244" s="50">
        <f t="shared" si="42"/>
        <v>0</v>
      </c>
      <c r="L244" s="50">
        <f t="shared" si="42"/>
        <v>0</v>
      </c>
      <c r="M244" s="50">
        <f t="shared" si="42"/>
        <v>0</v>
      </c>
      <c r="N244" s="65">
        <f t="shared" si="42"/>
        <v>0</v>
      </c>
    </row>
    <row r="245" spans="1:14" s="15" customFormat="1" ht="41.45" hidden="1" customHeight="1" x14ac:dyDescent="0.2">
      <c r="A245" s="43" t="s">
        <v>174</v>
      </c>
      <c r="B245" s="98" t="s">
        <v>313</v>
      </c>
      <c r="C245" s="98"/>
      <c r="D245" s="98" t="s">
        <v>317</v>
      </c>
      <c r="E245" s="98" t="s">
        <v>120</v>
      </c>
      <c r="F245" s="98" t="s">
        <v>131</v>
      </c>
      <c r="G245" s="42">
        <f t="shared" si="36"/>
        <v>0</v>
      </c>
      <c r="H245" s="42"/>
      <c r="I245" s="42"/>
      <c r="J245" s="42"/>
      <c r="K245" s="42"/>
      <c r="L245" s="42"/>
      <c r="M245" s="42"/>
      <c r="N245" s="63"/>
    </row>
    <row r="246" spans="1:14" s="16" customFormat="1" ht="100.15" hidden="1" customHeight="1" x14ac:dyDescent="0.2">
      <c r="A246" s="54" t="s">
        <v>133</v>
      </c>
      <c r="B246" s="48" t="s">
        <v>313</v>
      </c>
      <c r="C246" s="46" t="s">
        <v>8</v>
      </c>
      <c r="D246" s="46" t="s">
        <v>8</v>
      </c>
      <c r="E246" s="48" t="s">
        <v>134</v>
      </c>
      <c r="F246" s="46" t="s">
        <v>8</v>
      </c>
      <c r="G246" s="53">
        <f t="shared" si="36"/>
        <v>0</v>
      </c>
      <c r="H246" s="53">
        <f t="shared" ref="H246:N246" si="43">H247+H248</f>
        <v>0</v>
      </c>
      <c r="I246" s="53">
        <f t="shared" si="43"/>
        <v>0</v>
      </c>
      <c r="J246" s="53">
        <f t="shared" si="43"/>
        <v>0</v>
      </c>
      <c r="K246" s="53">
        <f t="shared" si="43"/>
        <v>0</v>
      </c>
      <c r="L246" s="53">
        <f t="shared" si="43"/>
        <v>0</v>
      </c>
      <c r="M246" s="53">
        <f t="shared" si="43"/>
        <v>0</v>
      </c>
      <c r="N246" s="64">
        <f t="shared" si="43"/>
        <v>0</v>
      </c>
    </row>
    <row r="247" spans="1:14" s="15" customFormat="1" ht="30" hidden="1" customHeight="1" x14ac:dyDescent="0.2">
      <c r="A247" s="43" t="s">
        <v>19</v>
      </c>
      <c r="B247" s="98" t="s">
        <v>313</v>
      </c>
      <c r="C247" s="98"/>
      <c r="D247" s="98" t="s">
        <v>317</v>
      </c>
      <c r="E247" s="98" t="s">
        <v>134</v>
      </c>
      <c r="F247" s="45" t="s">
        <v>8</v>
      </c>
      <c r="G247" s="42">
        <f t="shared" si="36"/>
        <v>0</v>
      </c>
      <c r="H247" s="42"/>
      <c r="I247" s="42"/>
      <c r="J247" s="42"/>
      <c r="K247" s="42"/>
      <c r="L247" s="42"/>
      <c r="M247" s="42"/>
      <c r="N247" s="63"/>
    </row>
    <row r="248" spans="1:14" s="15" customFormat="1" ht="30" hidden="1" customHeight="1" x14ac:dyDescent="0.2">
      <c r="A248" s="43" t="s">
        <v>44</v>
      </c>
      <c r="B248" s="98" t="s">
        <v>313</v>
      </c>
      <c r="C248" s="98"/>
      <c r="D248" s="98" t="s">
        <v>317</v>
      </c>
      <c r="E248" s="98" t="s">
        <v>134</v>
      </c>
      <c r="F248" s="45" t="s">
        <v>8</v>
      </c>
      <c r="G248" s="42">
        <f t="shared" si="36"/>
        <v>0</v>
      </c>
      <c r="H248" s="42"/>
      <c r="I248" s="42"/>
      <c r="J248" s="42"/>
      <c r="K248" s="42"/>
      <c r="L248" s="42"/>
      <c r="M248" s="42"/>
      <c r="N248" s="63"/>
    </row>
    <row r="249" spans="1:14" s="16" customFormat="1" ht="30" hidden="1" customHeight="1" x14ac:dyDescent="0.2">
      <c r="A249" s="54" t="s">
        <v>135</v>
      </c>
      <c r="B249" s="46" t="s">
        <v>8</v>
      </c>
      <c r="C249" s="46" t="s">
        <v>8</v>
      </c>
      <c r="D249" s="46" t="s">
        <v>8</v>
      </c>
      <c r="E249" s="46" t="s">
        <v>8</v>
      </c>
      <c r="F249" s="46" t="s">
        <v>8</v>
      </c>
      <c r="G249" s="53">
        <f t="shared" si="36"/>
        <v>0</v>
      </c>
      <c r="H249" s="53">
        <f t="shared" ref="H249:N249" si="44">SUM(H250:H254)</f>
        <v>0</v>
      </c>
      <c r="I249" s="53">
        <f t="shared" si="44"/>
        <v>0</v>
      </c>
      <c r="J249" s="53">
        <f t="shared" si="44"/>
        <v>0</v>
      </c>
      <c r="K249" s="53">
        <f t="shared" si="44"/>
        <v>0</v>
      </c>
      <c r="L249" s="53">
        <f t="shared" si="44"/>
        <v>0</v>
      </c>
      <c r="M249" s="53">
        <f t="shared" si="44"/>
        <v>0</v>
      </c>
      <c r="N249" s="64">
        <f t="shared" si="44"/>
        <v>0</v>
      </c>
    </row>
    <row r="250" spans="1:14" s="16" customFormat="1" ht="30" hidden="1" customHeight="1" x14ac:dyDescent="0.2">
      <c r="A250" s="43" t="s">
        <v>139</v>
      </c>
      <c r="B250" s="98" t="s">
        <v>313</v>
      </c>
      <c r="C250" s="98"/>
      <c r="D250" s="98" t="s">
        <v>313</v>
      </c>
      <c r="E250" s="98" t="s">
        <v>136</v>
      </c>
      <c r="F250" s="45" t="s">
        <v>8</v>
      </c>
      <c r="G250" s="42">
        <f t="shared" si="36"/>
        <v>0</v>
      </c>
      <c r="H250" s="53"/>
      <c r="I250" s="53"/>
      <c r="J250" s="53"/>
      <c r="K250" s="42"/>
      <c r="L250" s="42"/>
      <c r="M250" s="42"/>
      <c r="N250" s="63"/>
    </row>
    <row r="251" spans="1:14" s="16" customFormat="1" ht="30" hidden="1" customHeight="1" x14ac:dyDescent="0.2">
      <c r="A251" s="43" t="s">
        <v>139</v>
      </c>
      <c r="B251" s="98" t="s">
        <v>313</v>
      </c>
      <c r="C251" s="98"/>
      <c r="D251" s="98" t="s">
        <v>333</v>
      </c>
      <c r="E251" s="98" t="s">
        <v>136</v>
      </c>
      <c r="F251" s="45" t="s">
        <v>8</v>
      </c>
      <c r="G251" s="42">
        <f t="shared" si="36"/>
        <v>0</v>
      </c>
      <c r="H251" s="53"/>
      <c r="I251" s="53"/>
      <c r="J251" s="53"/>
      <c r="K251" s="42"/>
      <c r="L251" s="42"/>
      <c r="M251" s="42"/>
      <c r="N251" s="63"/>
    </row>
    <row r="252" spans="1:14" s="16" customFormat="1" ht="30" hidden="1" customHeight="1" x14ac:dyDescent="0.2">
      <c r="A252" s="43" t="s">
        <v>139</v>
      </c>
      <c r="B252" s="98" t="s">
        <v>313</v>
      </c>
      <c r="C252" s="98"/>
      <c r="D252" s="98" t="s">
        <v>334</v>
      </c>
      <c r="E252" s="98" t="s">
        <v>136</v>
      </c>
      <c r="F252" s="45" t="s">
        <v>8</v>
      </c>
      <c r="G252" s="42">
        <f t="shared" si="36"/>
        <v>0</v>
      </c>
      <c r="H252" s="53"/>
      <c r="I252" s="53"/>
      <c r="J252" s="53"/>
      <c r="K252" s="42"/>
      <c r="L252" s="42"/>
      <c r="M252" s="42"/>
      <c r="N252" s="63"/>
    </row>
    <row r="253" spans="1:14" s="16" customFormat="1" ht="30" hidden="1" customHeight="1" x14ac:dyDescent="0.2">
      <c r="A253" s="43" t="s">
        <v>139</v>
      </c>
      <c r="B253" s="98" t="s">
        <v>313</v>
      </c>
      <c r="C253" s="98"/>
      <c r="D253" s="98" t="s">
        <v>335</v>
      </c>
      <c r="E253" s="98" t="s">
        <v>136</v>
      </c>
      <c r="F253" s="45" t="s">
        <v>8</v>
      </c>
      <c r="G253" s="42">
        <f t="shared" si="36"/>
        <v>0</v>
      </c>
      <c r="H253" s="53"/>
      <c r="I253" s="53"/>
      <c r="J253" s="53"/>
      <c r="K253" s="42"/>
      <c r="L253" s="42"/>
      <c r="M253" s="42"/>
      <c r="N253" s="63"/>
    </row>
    <row r="254" spans="1:14" s="16" customFormat="1" ht="30" hidden="1" customHeight="1" x14ac:dyDescent="0.2">
      <c r="A254" s="43" t="s">
        <v>138</v>
      </c>
      <c r="B254" s="98" t="s">
        <v>313</v>
      </c>
      <c r="C254" s="98"/>
      <c r="D254" s="98" t="s">
        <v>317</v>
      </c>
      <c r="E254" s="98" t="s">
        <v>137</v>
      </c>
      <c r="F254" s="45" t="s">
        <v>8</v>
      </c>
      <c r="G254" s="42">
        <f t="shared" si="36"/>
        <v>0</v>
      </c>
      <c r="H254" s="53"/>
      <c r="I254" s="53"/>
      <c r="J254" s="53"/>
      <c r="K254" s="42"/>
      <c r="L254" s="42"/>
      <c r="M254" s="42"/>
      <c r="N254" s="63"/>
    </row>
    <row r="255" spans="1:14" s="16" customFormat="1" ht="21" customHeight="1" x14ac:dyDescent="0.2">
      <c r="A255" s="54" t="s">
        <v>132</v>
      </c>
      <c r="B255" s="48" t="s">
        <v>314</v>
      </c>
      <c r="C255" s="48"/>
      <c r="D255" s="48" t="s">
        <v>20</v>
      </c>
      <c r="E255" s="46" t="s">
        <v>8</v>
      </c>
      <c r="F255" s="46" t="s">
        <v>8</v>
      </c>
      <c r="G255" s="53">
        <f>J255</f>
        <v>919130</v>
      </c>
      <c r="H255" s="53"/>
      <c r="I255" s="53"/>
      <c r="J255" s="53">
        <f>SUM(J256:J269)</f>
        <v>919130</v>
      </c>
      <c r="K255" s="53">
        <f>SUM(K256:K264)</f>
        <v>0</v>
      </c>
      <c r="L255" s="53"/>
      <c r="M255" s="53">
        <f>SUM(M256:M269)</f>
        <v>0</v>
      </c>
      <c r="N255" s="64">
        <f>SUM(N256:N269)</f>
        <v>0</v>
      </c>
    </row>
    <row r="256" spans="1:14" s="15" customFormat="1" ht="38.450000000000003" customHeight="1" x14ac:dyDescent="0.2">
      <c r="A256" s="43" t="s">
        <v>210</v>
      </c>
      <c r="B256" s="98" t="s">
        <v>315</v>
      </c>
      <c r="C256" s="98"/>
      <c r="D256" s="98" t="s">
        <v>316</v>
      </c>
      <c r="E256" s="45" t="s">
        <v>8</v>
      </c>
      <c r="F256" s="45"/>
      <c r="G256" s="42">
        <f>H256+J256+K256+L256+I256</f>
        <v>0</v>
      </c>
      <c r="H256" s="42"/>
      <c r="I256" s="42"/>
      <c r="J256" s="42"/>
      <c r="K256" s="42"/>
      <c r="L256" s="42"/>
      <c r="M256" s="42"/>
      <c r="N256" s="43"/>
    </row>
    <row r="257" spans="1:30" s="15" customFormat="1" ht="96" customHeight="1" x14ac:dyDescent="0.2">
      <c r="A257" s="43" t="s">
        <v>365</v>
      </c>
      <c r="B257" s="98"/>
      <c r="C257" s="98"/>
      <c r="D257" s="98">
        <v>131</v>
      </c>
      <c r="E257" s="45" t="s">
        <v>8</v>
      </c>
      <c r="F257" s="45">
        <v>15112036</v>
      </c>
      <c r="G257" s="42">
        <f>H257+I257+J257+K257+L257</f>
        <v>0</v>
      </c>
      <c r="H257" s="42">
        <v>0</v>
      </c>
      <c r="I257" s="42">
        <v>0</v>
      </c>
      <c r="J257" s="42">
        <v>0</v>
      </c>
      <c r="K257" s="42">
        <v>0</v>
      </c>
      <c r="L257" s="42"/>
      <c r="M257" s="42"/>
      <c r="N257" s="43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70"/>
    </row>
    <row r="258" spans="1:30" s="15" customFormat="1" ht="166.5" customHeight="1" x14ac:dyDescent="0.2">
      <c r="A258" s="43" t="s">
        <v>366</v>
      </c>
      <c r="B258" s="98"/>
      <c r="C258" s="98"/>
      <c r="D258" s="98" t="s">
        <v>317</v>
      </c>
      <c r="E258" s="45" t="s">
        <v>8</v>
      </c>
      <c r="F258" s="45" t="s">
        <v>367</v>
      </c>
      <c r="G258" s="42">
        <f>H258+I258+J258+K258+L258</f>
        <v>0</v>
      </c>
      <c r="H258" s="42">
        <v>0</v>
      </c>
      <c r="I258" s="42">
        <v>0</v>
      </c>
      <c r="J258" s="42">
        <v>0</v>
      </c>
      <c r="K258" s="42">
        <v>0</v>
      </c>
      <c r="L258" s="42"/>
      <c r="M258" s="42"/>
      <c r="N258" s="63"/>
    </row>
    <row r="259" spans="1:30" s="15" customFormat="1" ht="56.25" customHeight="1" x14ac:dyDescent="0.2">
      <c r="A259" s="43" t="s">
        <v>368</v>
      </c>
      <c r="B259" s="98"/>
      <c r="C259" s="98"/>
      <c r="D259" s="98" t="s">
        <v>317</v>
      </c>
      <c r="E259" s="45" t="s">
        <v>8</v>
      </c>
      <c r="F259" s="45" t="s">
        <v>369</v>
      </c>
      <c r="G259" s="42">
        <f>H259+J259+K259+L259+I259</f>
        <v>740750</v>
      </c>
      <c r="H259" s="42">
        <v>0</v>
      </c>
      <c r="I259" s="42">
        <v>0</v>
      </c>
      <c r="J259" s="42">
        <v>740750</v>
      </c>
      <c r="K259" s="42">
        <v>0</v>
      </c>
      <c r="L259" s="42"/>
      <c r="M259" s="42"/>
      <c r="N259" s="63"/>
    </row>
    <row r="260" spans="1:30" s="15" customFormat="1" ht="56.25" customHeight="1" x14ac:dyDescent="0.2">
      <c r="A260" s="43" t="s">
        <v>370</v>
      </c>
      <c r="B260" s="98"/>
      <c r="C260" s="98"/>
      <c r="D260" s="98" t="s">
        <v>317</v>
      </c>
      <c r="E260" s="45" t="s">
        <v>8</v>
      </c>
      <c r="F260" s="45" t="s">
        <v>371</v>
      </c>
      <c r="G260" s="42">
        <f>H260+J260+K260+L260+I260</f>
        <v>178380</v>
      </c>
      <c r="H260" s="42">
        <v>0</v>
      </c>
      <c r="I260" s="42">
        <v>0</v>
      </c>
      <c r="J260" s="42">
        <v>178380</v>
      </c>
      <c r="K260" s="42">
        <v>0</v>
      </c>
      <c r="L260" s="42"/>
      <c r="M260" s="42"/>
      <c r="N260" s="63"/>
    </row>
    <row r="261" spans="1:30" s="15" customFormat="1" ht="81.75" customHeight="1" x14ac:dyDescent="0.2">
      <c r="A261" s="43" t="s">
        <v>372</v>
      </c>
      <c r="B261" s="98"/>
      <c r="C261" s="98"/>
      <c r="D261" s="98" t="s">
        <v>317</v>
      </c>
      <c r="E261" s="45" t="s">
        <v>8</v>
      </c>
      <c r="F261" s="45" t="s">
        <v>373</v>
      </c>
      <c r="G261" s="42">
        <f>H261+I261+J261+K261+L261</f>
        <v>0</v>
      </c>
      <c r="H261" s="42">
        <v>0</v>
      </c>
      <c r="I261" s="42">
        <v>0</v>
      </c>
      <c r="J261" s="42">
        <v>0</v>
      </c>
      <c r="K261" s="42">
        <v>0</v>
      </c>
      <c r="L261" s="42"/>
      <c r="M261" s="42"/>
      <c r="N261" s="63"/>
    </row>
    <row r="262" spans="1:30" s="15" customFormat="1" ht="81.75" customHeight="1" x14ac:dyDescent="0.2">
      <c r="A262" s="43" t="s">
        <v>372</v>
      </c>
      <c r="B262" s="98"/>
      <c r="C262" s="98"/>
      <c r="D262" s="98" t="s">
        <v>317</v>
      </c>
      <c r="E262" s="45" t="s">
        <v>8</v>
      </c>
      <c r="F262" s="45" t="s">
        <v>374</v>
      </c>
      <c r="G262" s="42">
        <f>H262+J262+K262+L262+I262</f>
        <v>0</v>
      </c>
      <c r="H262" s="42">
        <v>0</v>
      </c>
      <c r="I262" s="42">
        <v>0</v>
      </c>
      <c r="J262" s="42"/>
      <c r="K262" s="42">
        <v>0</v>
      </c>
      <c r="L262" s="42"/>
      <c r="M262" s="42"/>
      <c r="N262" s="63"/>
    </row>
    <row r="263" spans="1:30" s="15" customFormat="1" ht="102.75" customHeight="1" x14ac:dyDescent="0.2">
      <c r="A263" s="54" t="s">
        <v>133</v>
      </c>
      <c r="B263" s="48"/>
      <c r="C263" s="48"/>
      <c r="D263" s="48" t="s">
        <v>313</v>
      </c>
      <c r="E263" s="46" t="s">
        <v>134</v>
      </c>
      <c r="F263" s="46" t="s">
        <v>8</v>
      </c>
      <c r="G263" s="53">
        <f>H263+I263+J263+K263+L263</f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f>L264</f>
        <v>0</v>
      </c>
      <c r="M263" s="42"/>
      <c r="N263" s="63"/>
    </row>
    <row r="264" spans="1:30" s="15" customFormat="1" ht="32.25" customHeight="1" x14ac:dyDescent="0.2">
      <c r="A264" s="43" t="s">
        <v>362</v>
      </c>
      <c r="B264" s="98"/>
      <c r="C264" s="98"/>
      <c r="D264" s="98" t="s">
        <v>313</v>
      </c>
      <c r="E264" s="45" t="s">
        <v>134</v>
      </c>
      <c r="F264" s="45" t="s">
        <v>8</v>
      </c>
      <c r="G264" s="42">
        <f>H264+I264+J264+K264+L264</f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/>
      <c r="N264" s="63"/>
    </row>
    <row r="265" spans="1:30" s="15" customFormat="1" ht="81.75" customHeight="1" x14ac:dyDescent="0.2">
      <c r="A265" s="54" t="s">
        <v>135</v>
      </c>
      <c r="B265" s="98"/>
      <c r="C265" s="98"/>
      <c r="D265" s="98" t="s">
        <v>8</v>
      </c>
      <c r="E265" s="45" t="s">
        <v>8</v>
      </c>
      <c r="F265" s="45" t="s">
        <v>8</v>
      </c>
      <c r="G265" s="53">
        <f>H265+J265+K265+L265+I265</f>
        <v>4924000</v>
      </c>
      <c r="H265" s="53">
        <f>H266+H267+H268</f>
        <v>0</v>
      </c>
      <c r="I265" s="53">
        <f>I266+I267+I268</f>
        <v>0</v>
      </c>
      <c r="J265" s="53">
        <f>J266+J267+J268</f>
        <v>0</v>
      </c>
      <c r="K265" s="53">
        <f>K266+K267+K268</f>
        <v>0</v>
      </c>
      <c r="L265" s="53">
        <f>L266+L267+L268</f>
        <v>4924000</v>
      </c>
      <c r="M265" s="42"/>
      <c r="N265" s="63"/>
    </row>
    <row r="266" spans="1:30" s="15" customFormat="1" ht="38.25" customHeight="1" x14ac:dyDescent="0.2">
      <c r="A266" s="43" t="s">
        <v>389</v>
      </c>
      <c r="B266" s="98"/>
      <c r="C266" s="98"/>
      <c r="D266" s="98" t="s">
        <v>313</v>
      </c>
      <c r="E266" s="45" t="s">
        <v>134</v>
      </c>
      <c r="F266" s="45" t="s">
        <v>8</v>
      </c>
      <c r="G266" s="42">
        <f t="shared" ref="G266:G268" si="45">H266+J266+K266+L266</f>
        <v>4000</v>
      </c>
      <c r="H266" s="42">
        <v>0</v>
      </c>
      <c r="I266" s="42">
        <v>0</v>
      </c>
      <c r="J266" s="42">
        <v>0</v>
      </c>
      <c r="K266" s="42">
        <v>0</v>
      </c>
      <c r="L266" s="42">
        <v>4000</v>
      </c>
      <c r="M266" s="42"/>
      <c r="N266" s="63"/>
    </row>
    <row r="267" spans="1:30" s="15" customFormat="1" ht="42" customHeight="1" x14ac:dyDescent="0.2">
      <c r="A267" s="43" t="s">
        <v>390</v>
      </c>
      <c r="B267" s="98"/>
      <c r="C267" s="98"/>
      <c r="D267" s="98" t="s">
        <v>333</v>
      </c>
      <c r="E267" s="45" t="s">
        <v>136</v>
      </c>
      <c r="F267" s="45" t="s">
        <v>8</v>
      </c>
      <c r="G267" s="42">
        <f t="shared" si="45"/>
        <v>600000</v>
      </c>
      <c r="H267" s="42">
        <v>0</v>
      </c>
      <c r="I267" s="42">
        <v>0</v>
      </c>
      <c r="J267" s="42">
        <v>0</v>
      </c>
      <c r="K267" s="42">
        <v>0</v>
      </c>
      <c r="L267" s="42">
        <v>600000</v>
      </c>
      <c r="M267" s="42"/>
      <c r="N267" s="63"/>
    </row>
    <row r="268" spans="1:30" s="15" customFormat="1" ht="42" customHeight="1" x14ac:dyDescent="0.2">
      <c r="A268" s="43" t="s">
        <v>138</v>
      </c>
      <c r="B268" s="98"/>
      <c r="C268" s="98"/>
      <c r="D268" s="98" t="s">
        <v>317</v>
      </c>
      <c r="E268" s="45" t="s">
        <v>137</v>
      </c>
      <c r="F268" s="45" t="s">
        <v>8</v>
      </c>
      <c r="G268" s="42">
        <f t="shared" si="45"/>
        <v>4320000</v>
      </c>
      <c r="H268" s="42">
        <v>0</v>
      </c>
      <c r="I268" s="42">
        <v>0</v>
      </c>
      <c r="J268" s="42">
        <v>0</v>
      </c>
      <c r="K268" s="42">
        <v>0</v>
      </c>
      <c r="L268" s="42">
        <v>4320000</v>
      </c>
      <c r="M268" s="42"/>
      <c r="N268" s="63"/>
    </row>
    <row r="269" spans="1:30" s="16" customFormat="1" ht="30" customHeight="1" x14ac:dyDescent="0.2">
      <c r="A269" s="54" t="s">
        <v>140</v>
      </c>
      <c r="B269" s="48" t="s">
        <v>315</v>
      </c>
      <c r="C269" s="48"/>
      <c r="D269" s="48" t="s">
        <v>336</v>
      </c>
      <c r="E269" s="46" t="s">
        <v>8</v>
      </c>
      <c r="F269" s="48" t="s">
        <v>375</v>
      </c>
      <c r="G269" s="53">
        <f>H269+J269+K269+L269</f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/>
      <c r="N269" s="64"/>
    </row>
    <row r="270" spans="1:30" s="16" customFormat="1" ht="30" customHeight="1" x14ac:dyDescent="0.2">
      <c r="A270" s="91" t="s">
        <v>45</v>
      </c>
      <c r="B270" s="48" t="s">
        <v>318</v>
      </c>
      <c r="C270" s="46" t="s">
        <v>8</v>
      </c>
      <c r="D270" s="46" t="s">
        <v>8</v>
      </c>
      <c r="E270" s="46" t="s">
        <v>8</v>
      </c>
      <c r="F270" s="46" t="s">
        <v>8</v>
      </c>
      <c r="G270" s="53">
        <f>H270+J270+K270+L270</f>
        <v>47450370</v>
      </c>
      <c r="H270" s="53">
        <f>H271+H283+H286+H292</f>
        <v>41607240</v>
      </c>
      <c r="I270" s="53">
        <f>I271+I283+I286+I292</f>
        <v>0</v>
      </c>
      <c r="J270" s="53">
        <f>J271+J283+J286+J292</f>
        <v>919130</v>
      </c>
      <c r="K270" s="53">
        <v>0</v>
      </c>
      <c r="L270" s="53">
        <f>L271+L283+L286+L292</f>
        <v>4924000</v>
      </c>
      <c r="M270" s="53">
        <f>M271+M283+M286+M292</f>
        <v>0</v>
      </c>
      <c r="N270" s="64">
        <f>N271+N283+N286+N292</f>
        <v>0</v>
      </c>
    </row>
    <row r="271" spans="1:30" s="61" customFormat="1" ht="30" customHeight="1" x14ac:dyDescent="0.2">
      <c r="A271" s="57" t="s">
        <v>338</v>
      </c>
      <c r="B271" s="58" t="s">
        <v>337</v>
      </c>
      <c r="C271" s="58" t="s">
        <v>310</v>
      </c>
      <c r="D271" s="59" t="s">
        <v>8</v>
      </c>
      <c r="E271" s="59"/>
      <c r="F271" s="59"/>
      <c r="G271" s="60">
        <f>H271+J271+K271+L271</f>
        <v>31149690</v>
      </c>
      <c r="H271" s="60">
        <f>SUM(H272:H282)</f>
        <v>31149690</v>
      </c>
      <c r="I271" s="60">
        <f t="shared" ref="I271:N271" si="46">SUM(I272:I279)</f>
        <v>0</v>
      </c>
      <c r="J271" s="60">
        <f t="shared" si="46"/>
        <v>0</v>
      </c>
      <c r="K271" s="60">
        <f t="shared" si="46"/>
        <v>0</v>
      </c>
      <c r="L271" s="60">
        <f t="shared" si="46"/>
        <v>0</v>
      </c>
      <c r="M271" s="60">
        <f t="shared" si="46"/>
        <v>0</v>
      </c>
      <c r="N271" s="66">
        <f t="shared" si="46"/>
        <v>0</v>
      </c>
    </row>
    <row r="272" spans="1:30" s="15" customFormat="1" ht="30" customHeight="1" x14ac:dyDescent="0.2">
      <c r="A272" s="43" t="s">
        <v>141</v>
      </c>
      <c r="B272" s="98" t="s">
        <v>21</v>
      </c>
      <c r="C272" s="98" t="s">
        <v>329</v>
      </c>
      <c r="D272" s="98" t="s">
        <v>21</v>
      </c>
      <c r="E272" s="45" t="s">
        <v>376</v>
      </c>
      <c r="F272" s="45" t="s">
        <v>121</v>
      </c>
      <c r="G272" s="42">
        <f t="shared" ref="G272:G301" si="47">H272+J272+K272+L272</f>
        <v>2067869</v>
      </c>
      <c r="H272" s="42">
        <f>1634793-8174+216300+224950</f>
        <v>2067869</v>
      </c>
      <c r="I272" s="42"/>
      <c r="J272" s="42"/>
      <c r="K272" s="42"/>
      <c r="L272" s="42"/>
      <c r="M272" s="42"/>
      <c r="N272" s="63"/>
    </row>
    <row r="273" spans="1:14" s="15" customFormat="1" ht="30" customHeight="1" x14ac:dyDescent="0.2">
      <c r="A273" s="43" t="s">
        <v>141</v>
      </c>
      <c r="B273" s="98" t="s">
        <v>21</v>
      </c>
      <c r="C273" s="98" t="s">
        <v>329</v>
      </c>
      <c r="D273" s="98" t="s">
        <v>21</v>
      </c>
      <c r="E273" s="45" t="s">
        <v>377</v>
      </c>
      <c r="F273" s="45" t="s">
        <v>123</v>
      </c>
      <c r="G273" s="42">
        <f t="shared" si="47"/>
        <v>14713007</v>
      </c>
      <c r="H273" s="42">
        <f>14862942-76000-73935</f>
        <v>14713007</v>
      </c>
      <c r="I273" s="42"/>
      <c r="J273" s="42"/>
      <c r="K273" s="42"/>
      <c r="L273" s="42"/>
      <c r="M273" s="42"/>
      <c r="N273" s="63"/>
    </row>
    <row r="274" spans="1:14" s="15" customFormat="1" ht="30" customHeight="1" x14ac:dyDescent="0.2">
      <c r="A274" s="43" t="s">
        <v>141</v>
      </c>
      <c r="B274" s="98" t="s">
        <v>21</v>
      </c>
      <c r="C274" s="98" t="s">
        <v>329</v>
      </c>
      <c r="D274" s="98" t="s">
        <v>21</v>
      </c>
      <c r="E274" s="45" t="s">
        <v>378</v>
      </c>
      <c r="F274" s="45" t="s">
        <v>153</v>
      </c>
      <c r="G274" s="42">
        <f t="shared" si="47"/>
        <v>6853417</v>
      </c>
      <c r="H274" s="42">
        <f>7087857-200000-34440</f>
        <v>6853417</v>
      </c>
      <c r="I274" s="42"/>
      <c r="J274" s="42"/>
      <c r="K274" s="42"/>
      <c r="L274" s="42"/>
      <c r="M274" s="42"/>
      <c r="N274" s="63"/>
    </row>
    <row r="275" spans="1:14" s="15" customFormat="1" ht="30" customHeight="1" x14ac:dyDescent="0.2">
      <c r="A275" s="43" t="s">
        <v>28</v>
      </c>
      <c r="B275" s="98" t="s">
        <v>21</v>
      </c>
      <c r="C275" s="98" t="s">
        <v>328</v>
      </c>
      <c r="D275" s="98" t="s">
        <v>22</v>
      </c>
      <c r="E275" s="45"/>
      <c r="F275" s="45"/>
      <c r="G275" s="42">
        <f t="shared" si="47"/>
        <v>0</v>
      </c>
      <c r="H275" s="42"/>
      <c r="I275" s="42"/>
      <c r="J275" s="42"/>
      <c r="K275" s="42"/>
      <c r="L275" s="42"/>
      <c r="M275" s="42"/>
      <c r="N275" s="63"/>
    </row>
    <row r="276" spans="1:14" s="15" customFormat="1" ht="30" customHeight="1" x14ac:dyDescent="0.2">
      <c r="A276" s="43" t="s">
        <v>345</v>
      </c>
      <c r="B276" s="98" t="s">
        <v>21</v>
      </c>
      <c r="C276" s="98" t="s">
        <v>328</v>
      </c>
      <c r="D276" s="98" t="s">
        <v>25</v>
      </c>
      <c r="E276" s="45"/>
      <c r="F276" s="45"/>
      <c r="G276" s="42">
        <f t="shared" si="47"/>
        <v>0</v>
      </c>
      <c r="H276" s="42"/>
      <c r="I276" s="42"/>
      <c r="J276" s="42"/>
      <c r="K276" s="42"/>
      <c r="L276" s="42"/>
      <c r="M276" s="42"/>
      <c r="N276" s="63"/>
    </row>
    <row r="277" spans="1:14" s="15" customFormat="1" ht="30" customHeight="1" x14ac:dyDescent="0.2">
      <c r="A277" s="43" t="s">
        <v>29</v>
      </c>
      <c r="B277" s="98" t="s">
        <v>21</v>
      </c>
      <c r="C277" s="98" t="s">
        <v>330</v>
      </c>
      <c r="D277" s="98" t="s">
        <v>23</v>
      </c>
      <c r="E277" s="45" t="s">
        <v>379</v>
      </c>
      <c r="F277" s="45" t="s">
        <v>121</v>
      </c>
      <c r="G277" s="42">
        <f t="shared" si="47"/>
        <v>493707</v>
      </c>
      <c r="H277" s="42">
        <v>493707</v>
      </c>
      <c r="I277" s="42"/>
      <c r="J277" s="42"/>
      <c r="K277" s="42"/>
      <c r="L277" s="42"/>
      <c r="M277" s="42"/>
      <c r="N277" s="63"/>
    </row>
    <row r="278" spans="1:14" s="15" customFormat="1" ht="30" customHeight="1" x14ac:dyDescent="0.2">
      <c r="A278" s="43" t="s">
        <v>29</v>
      </c>
      <c r="B278" s="98" t="s">
        <v>21</v>
      </c>
      <c r="C278" s="98" t="s">
        <v>330</v>
      </c>
      <c r="D278" s="98" t="s">
        <v>23</v>
      </c>
      <c r="E278" s="45" t="s">
        <v>380</v>
      </c>
      <c r="F278" s="45" t="s">
        <v>123</v>
      </c>
      <c r="G278" s="42">
        <f t="shared" si="47"/>
        <v>4564608</v>
      </c>
      <c r="H278" s="42">
        <f>4488608+76000</f>
        <v>4564608</v>
      </c>
      <c r="I278" s="42"/>
      <c r="J278" s="42"/>
      <c r="K278" s="42"/>
      <c r="L278" s="42"/>
      <c r="M278" s="42"/>
      <c r="N278" s="63"/>
    </row>
    <row r="279" spans="1:14" s="15" customFormat="1" ht="30" customHeight="1" x14ac:dyDescent="0.2">
      <c r="A279" s="43" t="s">
        <v>29</v>
      </c>
      <c r="B279" s="98" t="s">
        <v>21</v>
      </c>
      <c r="C279" s="98" t="s">
        <v>330</v>
      </c>
      <c r="D279" s="98" t="s">
        <v>23</v>
      </c>
      <c r="E279" s="45" t="s">
        <v>381</v>
      </c>
      <c r="F279" s="45" t="s">
        <v>153</v>
      </c>
      <c r="G279" s="42">
        <f t="shared" si="47"/>
        <v>2340533</v>
      </c>
      <c r="H279" s="42">
        <f>2140533+200000</f>
        <v>2340533</v>
      </c>
      <c r="I279" s="42"/>
      <c r="J279" s="42"/>
      <c r="K279" s="42"/>
      <c r="L279" s="42"/>
      <c r="M279" s="42"/>
      <c r="N279" s="63"/>
    </row>
    <row r="280" spans="1:14" s="15" customFormat="1" ht="30" customHeight="1" x14ac:dyDescent="0.2">
      <c r="A280" s="43" t="s">
        <v>533</v>
      </c>
      <c r="B280" s="98" t="s">
        <v>21</v>
      </c>
      <c r="C280" s="98" t="s">
        <v>329</v>
      </c>
      <c r="D280" s="98" t="s">
        <v>532</v>
      </c>
      <c r="E280" s="45" t="s">
        <v>376</v>
      </c>
      <c r="F280" s="45" t="s">
        <v>121</v>
      </c>
      <c r="G280" s="42">
        <f t="shared" si="47"/>
        <v>8174</v>
      </c>
      <c r="H280" s="42">
        <v>8174</v>
      </c>
      <c r="I280" s="42"/>
      <c r="J280" s="42"/>
      <c r="K280" s="42"/>
      <c r="L280" s="42"/>
      <c r="M280" s="42"/>
      <c r="N280" s="63"/>
    </row>
    <row r="281" spans="1:14" s="15" customFormat="1" ht="30" customHeight="1" x14ac:dyDescent="0.2">
      <c r="A281" s="43" t="s">
        <v>533</v>
      </c>
      <c r="B281" s="98" t="s">
        <v>21</v>
      </c>
      <c r="C281" s="98" t="s">
        <v>329</v>
      </c>
      <c r="D281" s="98" t="s">
        <v>532</v>
      </c>
      <c r="E281" s="45" t="s">
        <v>377</v>
      </c>
      <c r="F281" s="45" t="s">
        <v>123</v>
      </c>
      <c r="G281" s="42">
        <f t="shared" si="47"/>
        <v>73935</v>
      </c>
      <c r="H281" s="42">
        <v>73935</v>
      </c>
      <c r="I281" s="42"/>
      <c r="J281" s="42"/>
      <c r="K281" s="42"/>
      <c r="L281" s="42"/>
      <c r="M281" s="42"/>
      <c r="N281" s="63"/>
    </row>
    <row r="282" spans="1:14" s="15" customFormat="1" ht="30" customHeight="1" x14ac:dyDescent="0.2">
      <c r="A282" s="43" t="s">
        <v>533</v>
      </c>
      <c r="B282" s="98" t="s">
        <v>21</v>
      </c>
      <c r="C282" s="98" t="s">
        <v>329</v>
      </c>
      <c r="D282" s="98" t="s">
        <v>532</v>
      </c>
      <c r="E282" s="45" t="s">
        <v>378</v>
      </c>
      <c r="F282" s="45" t="s">
        <v>153</v>
      </c>
      <c r="G282" s="42">
        <f t="shared" si="47"/>
        <v>34440</v>
      </c>
      <c r="H282" s="42">
        <v>34440</v>
      </c>
      <c r="I282" s="42"/>
      <c r="J282" s="42"/>
      <c r="K282" s="42"/>
      <c r="L282" s="42"/>
      <c r="M282" s="42"/>
      <c r="N282" s="63"/>
    </row>
    <row r="283" spans="1:14" s="61" customFormat="1" ht="38.450000000000003" customHeight="1" x14ac:dyDescent="0.2">
      <c r="A283" s="57" t="s">
        <v>342</v>
      </c>
      <c r="B283" s="58" t="s">
        <v>339</v>
      </c>
      <c r="C283" s="59" t="s">
        <v>8</v>
      </c>
      <c r="D283" s="59" t="s">
        <v>8</v>
      </c>
      <c r="E283" s="59"/>
      <c r="F283" s="59"/>
      <c r="G283" s="60">
        <f t="shared" si="47"/>
        <v>0</v>
      </c>
      <c r="H283" s="60">
        <f t="shared" ref="H283:N283" si="48">SUM(H284:H285)</f>
        <v>0</v>
      </c>
      <c r="I283" s="60">
        <f t="shared" si="48"/>
        <v>0</v>
      </c>
      <c r="J283" s="60">
        <f t="shared" si="48"/>
        <v>0</v>
      </c>
      <c r="K283" s="60">
        <f t="shared" si="48"/>
        <v>0</v>
      </c>
      <c r="L283" s="60">
        <f t="shared" si="48"/>
        <v>0</v>
      </c>
      <c r="M283" s="60">
        <f t="shared" si="48"/>
        <v>0</v>
      </c>
      <c r="N283" s="66">
        <f t="shared" si="48"/>
        <v>0</v>
      </c>
    </row>
    <row r="284" spans="1:14" s="15" customFormat="1" ht="30" customHeight="1" x14ac:dyDescent="0.2">
      <c r="A284" s="43" t="s">
        <v>40</v>
      </c>
      <c r="B284" s="98" t="s">
        <v>24</v>
      </c>
      <c r="C284" s="98" t="s">
        <v>328</v>
      </c>
      <c r="D284" s="98" t="s">
        <v>36</v>
      </c>
      <c r="E284" s="45"/>
      <c r="F284" s="45"/>
      <c r="G284" s="42">
        <f t="shared" si="47"/>
        <v>0</v>
      </c>
      <c r="H284" s="42"/>
      <c r="I284" s="42"/>
      <c r="J284" s="42"/>
      <c r="K284" s="42"/>
      <c r="L284" s="42"/>
      <c r="M284" s="42"/>
      <c r="N284" s="63"/>
    </row>
    <row r="285" spans="1:14" s="15" customFormat="1" ht="30" customHeight="1" x14ac:dyDescent="0.2">
      <c r="A285" s="43" t="s">
        <v>319</v>
      </c>
      <c r="B285" s="98" t="s">
        <v>24</v>
      </c>
      <c r="C285" s="98" t="s">
        <v>38</v>
      </c>
      <c r="D285" s="98" t="s">
        <v>320</v>
      </c>
      <c r="E285" s="45"/>
      <c r="F285" s="45"/>
      <c r="G285" s="42">
        <f t="shared" si="47"/>
        <v>0</v>
      </c>
      <c r="H285" s="42"/>
      <c r="I285" s="42"/>
      <c r="J285" s="42"/>
      <c r="K285" s="42"/>
      <c r="L285" s="42"/>
      <c r="M285" s="42"/>
      <c r="N285" s="63"/>
    </row>
    <row r="286" spans="1:14" s="61" customFormat="1" ht="30" customHeight="1" x14ac:dyDescent="0.2">
      <c r="A286" s="57" t="s">
        <v>343</v>
      </c>
      <c r="B286" s="58" t="s">
        <v>340</v>
      </c>
      <c r="C286" s="59" t="s">
        <v>8</v>
      </c>
      <c r="D286" s="59" t="s">
        <v>8</v>
      </c>
      <c r="E286" s="59"/>
      <c r="F286" s="59"/>
      <c r="G286" s="60">
        <f t="shared" si="47"/>
        <v>140000</v>
      </c>
      <c r="H286" s="60">
        <f>SUM(H287:H291)</f>
        <v>140000</v>
      </c>
      <c r="I286" s="60">
        <f t="shared" ref="I286:N286" si="49">SUM(I287:I290)</f>
        <v>0</v>
      </c>
      <c r="J286" s="60">
        <f t="shared" si="49"/>
        <v>0</v>
      </c>
      <c r="K286" s="60">
        <f t="shared" si="49"/>
        <v>0</v>
      </c>
      <c r="L286" s="60">
        <f t="shared" si="49"/>
        <v>0</v>
      </c>
      <c r="M286" s="60">
        <f t="shared" si="49"/>
        <v>0</v>
      </c>
      <c r="N286" s="66">
        <f t="shared" si="49"/>
        <v>0</v>
      </c>
    </row>
    <row r="287" spans="1:14" s="15" customFormat="1" ht="30" customHeight="1" x14ac:dyDescent="0.2">
      <c r="A287" s="43" t="s">
        <v>324</v>
      </c>
      <c r="B287" s="98" t="s">
        <v>323</v>
      </c>
      <c r="C287" s="98" t="s">
        <v>325</v>
      </c>
      <c r="D287" s="98" t="s">
        <v>320</v>
      </c>
      <c r="E287" s="45"/>
      <c r="F287" s="45"/>
      <c r="G287" s="42">
        <f t="shared" si="47"/>
        <v>0</v>
      </c>
      <c r="H287" s="42"/>
      <c r="I287" s="42"/>
      <c r="J287" s="42"/>
      <c r="K287" s="42"/>
      <c r="L287" s="42"/>
      <c r="M287" s="42"/>
      <c r="N287" s="63"/>
    </row>
    <row r="288" spans="1:14" s="15" customFormat="1" ht="30" customHeight="1" x14ac:dyDescent="0.2">
      <c r="A288" s="43" t="s">
        <v>324</v>
      </c>
      <c r="B288" s="98" t="s">
        <v>323</v>
      </c>
      <c r="C288" s="98" t="s">
        <v>326</v>
      </c>
      <c r="D288" s="98" t="s">
        <v>327</v>
      </c>
      <c r="E288" s="45" t="s">
        <v>387</v>
      </c>
      <c r="F288" s="45" t="s">
        <v>152</v>
      </c>
      <c r="G288" s="42">
        <f t="shared" si="47"/>
        <v>140000</v>
      </c>
      <c r="H288" s="42">
        <v>140000</v>
      </c>
      <c r="I288" s="42"/>
      <c r="J288" s="42"/>
      <c r="K288" s="42"/>
      <c r="L288" s="42"/>
      <c r="M288" s="42"/>
      <c r="N288" s="63"/>
    </row>
    <row r="289" spans="1:14" s="15" customFormat="1" ht="30" customHeight="1" x14ac:dyDescent="0.2">
      <c r="A289" s="43" t="s">
        <v>324</v>
      </c>
      <c r="B289" s="98" t="s">
        <v>323</v>
      </c>
      <c r="C289" s="98" t="s">
        <v>346</v>
      </c>
      <c r="D289" s="98" t="s">
        <v>327</v>
      </c>
      <c r="E289" s="45"/>
      <c r="F289" s="45"/>
      <c r="G289" s="42">
        <f t="shared" si="47"/>
        <v>0</v>
      </c>
      <c r="H289" s="42"/>
      <c r="I289" s="42"/>
      <c r="J289" s="42"/>
      <c r="K289" s="42"/>
      <c r="L289" s="42"/>
      <c r="M289" s="42"/>
      <c r="N289" s="63"/>
    </row>
    <row r="290" spans="1:14" s="15" customFormat="1" ht="30" customHeight="1" x14ac:dyDescent="0.2">
      <c r="A290" s="43" t="s">
        <v>324</v>
      </c>
      <c r="B290" s="98" t="s">
        <v>323</v>
      </c>
      <c r="C290" s="98" t="s">
        <v>347</v>
      </c>
      <c r="D290" s="98" t="s">
        <v>503</v>
      </c>
      <c r="E290" s="45" t="s">
        <v>505</v>
      </c>
      <c r="F290" s="45" t="s">
        <v>124</v>
      </c>
      <c r="G290" s="42">
        <f t="shared" si="47"/>
        <v>0</v>
      </c>
      <c r="H290" s="42"/>
      <c r="I290" s="42"/>
      <c r="J290" s="42"/>
      <c r="K290" s="42"/>
      <c r="L290" s="42"/>
      <c r="M290" s="42"/>
      <c r="N290" s="63"/>
    </row>
    <row r="291" spans="1:14" s="15" customFormat="1" ht="30" customHeight="1" x14ac:dyDescent="0.2">
      <c r="A291" s="43" t="s">
        <v>324</v>
      </c>
      <c r="B291" s="98" t="s">
        <v>323</v>
      </c>
      <c r="C291" s="98" t="s">
        <v>347</v>
      </c>
      <c r="D291" s="98" t="s">
        <v>504</v>
      </c>
      <c r="E291" s="45" t="s">
        <v>506</v>
      </c>
      <c r="F291" s="45" t="s">
        <v>124</v>
      </c>
      <c r="G291" s="42">
        <f t="shared" si="47"/>
        <v>0</v>
      </c>
      <c r="H291" s="42"/>
      <c r="I291" s="42"/>
      <c r="J291" s="42"/>
      <c r="K291" s="42"/>
      <c r="L291" s="42"/>
      <c r="M291" s="42"/>
      <c r="N291" s="63"/>
    </row>
    <row r="292" spans="1:14" s="61" customFormat="1" ht="30" customHeight="1" x14ac:dyDescent="0.2">
      <c r="A292" s="57" t="s">
        <v>344</v>
      </c>
      <c r="B292" s="58" t="s">
        <v>341</v>
      </c>
      <c r="C292" s="59" t="s">
        <v>8</v>
      </c>
      <c r="D292" s="59" t="s">
        <v>8</v>
      </c>
      <c r="E292" s="59"/>
      <c r="F292" s="59"/>
      <c r="G292" s="60">
        <f t="shared" si="47"/>
        <v>16160680</v>
      </c>
      <c r="H292" s="60">
        <f>SUM(H293:H315)</f>
        <v>10317550</v>
      </c>
      <c r="I292" s="60">
        <f>SUM(I293:I302)</f>
        <v>0</v>
      </c>
      <c r="J292" s="60">
        <f>SUM(J293:J315)</f>
        <v>919130</v>
      </c>
      <c r="K292" s="60">
        <f>SUM(K293:K302)</f>
        <v>0</v>
      </c>
      <c r="L292" s="60">
        <f>SUM(L293:L315)</f>
        <v>4924000</v>
      </c>
      <c r="M292" s="60">
        <f>SUM(M293:M302)</f>
        <v>0</v>
      </c>
      <c r="N292" s="66">
        <f>SUM(N293:N302)</f>
        <v>0</v>
      </c>
    </row>
    <row r="293" spans="1:14" s="15" customFormat="1" ht="30" customHeight="1" x14ac:dyDescent="0.2">
      <c r="A293" s="43" t="s">
        <v>30</v>
      </c>
      <c r="B293" s="98" t="s">
        <v>322</v>
      </c>
      <c r="C293" s="98" t="s">
        <v>325</v>
      </c>
      <c r="D293" s="98" t="s">
        <v>24</v>
      </c>
      <c r="E293" s="45" t="s">
        <v>363</v>
      </c>
      <c r="F293" s="45" t="s">
        <v>124</v>
      </c>
      <c r="G293" s="42">
        <f t="shared" si="47"/>
        <v>86520</v>
      </c>
      <c r="H293" s="42">
        <v>86520</v>
      </c>
      <c r="I293" s="42"/>
      <c r="J293" s="42"/>
      <c r="K293" s="42"/>
      <c r="L293" s="42"/>
      <c r="M293" s="42"/>
      <c r="N293" s="63"/>
    </row>
    <row r="294" spans="1:14" s="15" customFormat="1" ht="30" customHeight="1" x14ac:dyDescent="0.2">
      <c r="A294" s="43" t="s">
        <v>31</v>
      </c>
      <c r="B294" s="98" t="s">
        <v>322</v>
      </c>
      <c r="C294" s="98" t="s">
        <v>325</v>
      </c>
      <c r="D294" s="98" t="s">
        <v>25</v>
      </c>
      <c r="E294" s="45"/>
      <c r="F294" s="45"/>
      <c r="G294" s="42">
        <f t="shared" si="47"/>
        <v>0</v>
      </c>
      <c r="H294" s="42">
        <v>0</v>
      </c>
      <c r="I294" s="42"/>
      <c r="J294" s="42"/>
      <c r="K294" s="42"/>
      <c r="L294" s="42"/>
      <c r="M294" s="42"/>
      <c r="N294" s="63"/>
    </row>
    <row r="295" spans="1:14" s="15" customFormat="1" ht="30" customHeight="1" x14ac:dyDescent="0.2">
      <c r="A295" s="43" t="s">
        <v>32</v>
      </c>
      <c r="B295" s="98" t="s">
        <v>322</v>
      </c>
      <c r="C295" s="98" t="s">
        <v>325</v>
      </c>
      <c r="D295" s="98" t="s">
        <v>26</v>
      </c>
      <c r="E295" s="45" t="s">
        <v>382</v>
      </c>
      <c r="F295" s="45" t="s">
        <v>124</v>
      </c>
      <c r="G295" s="42">
        <f t="shared" si="47"/>
        <v>4826190</v>
      </c>
      <c r="H295" s="42">
        <f>4384940+224950+216300</f>
        <v>4826190</v>
      </c>
      <c r="I295" s="42"/>
      <c r="J295" s="42"/>
      <c r="K295" s="42"/>
      <c r="L295" s="42"/>
      <c r="M295" s="42"/>
      <c r="N295" s="63"/>
    </row>
    <row r="296" spans="1:14" s="15" customFormat="1" ht="30" customHeight="1" x14ac:dyDescent="0.2">
      <c r="A296" s="43" t="s">
        <v>33</v>
      </c>
      <c r="B296" s="98" t="s">
        <v>322</v>
      </c>
      <c r="C296" s="98" t="s">
        <v>325</v>
      </c>
      <c r="D296" s="98" t="s">
        <v>27</v>
      </c>
      <c r="E296" s="45"/>
      <c r="F296" s="45"/>
      <c r="G296" s="42">
        <f t="shared" si="47"/>
        <v>0</v>
      </c>
      <c r="H296" s="42">
        <v>0</v>
      </c>
      <c r="I296" s="42"/>
      <c r="J296" s="42"/>
      <c r="K296" s="42"/>
      <c r="L296" s="42"/>
      <c r="M296" s="42"/>
      <c r="N296" s="63"/>
    </row>
    <row r="297" spans="1:14" s="15" customFormat="1" ht="30" customHeight="1" x14ac:dyDescent="0.2">
      <c r="A297" s="43" t="s">
        <v>39</v>
      </c>
      <c r="B297" s="98" t="s">
        <v>322</v>
      </c>
      <c r="C297" s="98" t="s">
        <v>325</v>
      </c>
      <c r="D297" s="98" t="s">
        <v>34</v>
      </c>
      <c r="E297" s="45" t="s">
        <v>383</v>
      </c>
      <c r="F297" s="45" t="s">
        <v>124</v>
      </c>
      <c r="G297" s="42">
        <f t="shared" si="47"/>
        <v>980000</v>
      </c>
      <c r="H297" s="42">
        <v>980000</v>
      </c>
      <c r="I297" s="42"/>
      <c r="J297" s="42"/>
      <c r="K297" s="42"/>
      <c r="L297" s="42"/>
      <c r="M297" s="42"/>
      <c r="N297" s="63"/>
    </row>
    <row r="298" spans="1:14" s="15" customFormat="1" ht="30" customHeight="1" x14ac:dyDescent="0.2">
      <c r="A298" s="43" t="s">
        <v>46</v>
      </c>
      <c r="B298" s="98" t="s">
        <v>322</v>
      </c>
      <c r="C298" s="98" t="s">
        <v>325</v>
      </c>
      <c r="D298" s="98" t="s">
        <v>35</v>
      </c>
      <c r="E298" s="45" t="s">
        <v>384</v>
      </c>
      <c r="F298" s="45" t="s">
        <v>124</v>
      </c>
      <c r="G298" s="42">
        <f t="shared" si="47"/>
        <v>2134940</v>
      </c>
      <c r="H298" s="42">
        <f>894840+100000+1140100</f>
        <v>2134940</v>
      </c>
      <c r="I298" s="42"/>
      <c r="J298" s="42">
        <v>0</v>
      </c>
      <c r="K298" s="42"/>
      <c r="L298" s="42"/>
      <c r="M298" s="42"/>
      <c r="N298" s="63"/>
    </row>
    <row r="299" spans="1:14" s="15" customFormat="1" ht="30" customHeight="1" x14ac:dyDescent="0.2">
      <c r="A299" s="43" t="s">
        <v>46</v>
      </c>
      <c r="B299" s="98" t="s">
        <v>322</v>
      </c>
      <c r="C299" s="98" t="s">
        <v>325</v>
      </c>
      <c r="D299" s="98" t="s">
        <v>35</v>
      </c>
      <c r="E299" s="45" t="s">
        <v>463</v>
      </c>
      <c r="F299" s="45" t="s">
        <v>374</v>
      </c>
      <c r="G299" s="42">
        <f t="shared" si="47"/>
        <v>0</v>
      </c>
      <c r="H299" s="42"/>
      <c r="I299" s="42"/>
      <c r="J299" s="42"/>
      <c r="K299" s="42"/>
      <c r="L299" s="42"/>
      <c r="M299" s="42"/>
      <c r="N299" s="63"/>
    </row>
    <row r="300" spans="1:14" s="15" customFormat="1" ht="30" customHeight="1" x14ac:dyDescent="0.2">
      <c r="A300" s="43" t="s">
        <v>41</v>
      </c>
      <c r="B300" s="98" t="s">
        <v>36</v>
      </c>
      <c r="C300" s="98" t="s">
        <v>325</v>
      </c>
      <c r="D300" s="98" t="s">
        <v>37</v>
      </c>
      <c r="E300" s="45" t="s">
        <v>385</v>
      </c>
      <c r="F300" s="45" t="s">
        <v>374</v>
      </c>
      <c r="G300" s="42">
        <f t="shared" si="47"/>
        <v>0</v>
      </c>
      <c r="H300" s="42">
        <v>0</v>
      </c>
      <c r="I300" s="42"/>
      <c r="J300" s="42"/>
      <c r="K300" s="42"/>
      <c r="L300" s="42"/>
      <c r="M300" s="42"/>
      <c r="N300" s="63"/>
    </row>
    <row r="301" spans="1:14" s="15" customFormat="1" ht="30" customHeight="1" x14ac:dyDescent="0.2">
      <c r="A301" s="43" t="s">
        <v>41</v>
      </c>
      <c r="B301" s="98" t="s">
        <v>36</v>
      </c>
      <c r="C301" s="98" t="s">
        <v>325</v>
      </c>
      <c r="D301" s="98" t="s">
        <v>37</v>
      </c>
      <c r="E301" s="45" t="s">
        <v>385</v>
      </c>
      <c r="F301" s="45" t="s">
        <v>123</v>
      </c>
      <c r="G301" s="42">
        <f t="shared" si="47"/>
        <v>1150000</v>
      </c>
      <c r="H301" s="42">
        <v>1150000</v>
      </c>
      <c r="I301" s="42"/>
      <c r="J301" s="42"/>
      <c r="K301" s="42"/>
      <c r="L301" s="42"/>
      <c r="M301" s="42"/>
      <c r="N301" s="63"/>
    </row>
    <row r="302" spans="1:14" s="15" customFormat="1" ht="30" customHeight="1" x14ac:dyDescent="0.2">
      <c r="A302" s="43" t="s">
        <v>41</v>
      </c>
      <c r="B302" s="98" t="s">
        <v>36</v>
      </c>
      <c r="C302" s="98" t="s">
        <v>325</v>
      </c>
      <c r="D302" s="98" t="s">
        <v>37</v>
      </c>
      <c r="E302" s="45" t="s">
        <v>502</v>
      </c>
      <c r="F302" s="45" t="s">
        <v>121</v>
      </c>
      <c r="G302" s="42">
        <f>H302+J302+K302+L302</f>
        <v>340000</v>
      </c>
      <c r="H302" s="42">
        <v>340000</v>
      </c>
      <c r="I302" s="42"/>
      <c r="J302" s="42"/>
      <c r="K302" s="42"/>
      <c r="L302" s="42"/>
      <c r="M302" s="42"/>
      <c r="N302" s="63"/>
    </row>
    <row r="303" spans="1:14" s="15" customFormat="1" ht="30" customHeight="1" x14ac:dyDescent="0.2">
      <c r="A303" s="43" t="s">
        <v>42</v>
      </c>
      <c r="B303" s="98" t="s">
        <v>36</v>
      </c>
      <c r="C303" s="98" t="s">
        <v>325</v>
      </c>
      <c r="D303" s="98" t="s">
        <v>515</v>
      </c>
      <c r="E303" s="45" t="s">
        <v>516</v>
      </c>
      <c r="F303" s="45" t="s">
        <v>121</v>
      </c>
      <c r="G303" s="42">
        <f t="shared" ref="G303:G315" si="50">H303+J303+K303+L303</f>
        <v>0</v>
      </c>
      <c r="H303" s="42">
        <v>0</v>
      </c>
      <c r="I303" s="42"/>
      <c r="J303" s="42"/>
      <c r="K303" s="42"/>
      <c r="L303" s="42"/>
      <c r="M303" s="42"/>
      <c r="N303" s="63"/>
    </row>
    <row r="304" spans="1:14" s="15" customFormat="1" ht="30" customHeight="1" x14ac:dyDescent="0.2">
      <c r="A304" s="43" t="s">
        <v>42</v>
      </c>
      <c r="B304" s="98" t="s">
        <v>36</v>
      </c>
      <c r="C304" s="98" t="s">
        <v>325</v>
      </c>
      <c r="D304" s="98" t="s">
        <v>517</v>
      </c>
      <c r="E304" s="45" t="s">
        <v>514</v>
      </c>
      <c r="F304" s="45" t="s">
        <v>369</v>
      </c>
      <c r="G304" s="42">
        <f t="shared" si="50"/>
        <v>740750</v>
      </c>
      <c r="H304" s="42"/>
      <c r="I304" s="42"/>
      <c r="J304" s="42">
        <v>740750</v>
      </c>
      <c r="K304" s="42"/>
      <c r="L304" s="42"/>
      <c r="M304" s="42"/>
      <c r="N304" s="63"/>
    </row>
    <row r="305" spans="1:14" s="15" customFormat="1" ht="30" customHeight="1" x14ac:dyDescent="0.2">
      <c r="A305" s="43" t="s">
        <v>42</v>
      </c>
      <c r="B305" s="98" t="s">
        <v>36</v>
      </c>
      <c r="C305" s="98" t="s">
        <v>325</v>
      </c>
      <c r="D305" s="98" t="s">
        <v>517</v>
      </c>
      <c r="E305" s="45" t="s">
        <v>530</v>
      </c>
      <c r="F305" s="45" t="s">
        <v>388</v>
      </c>
      <c r="G305" s="42">
        <f t="shared" si="50"/>
        <v>4000</v>
      </c>
      <c r="H305" s="42"/>
      <c r="I305" s="42"/>
      <c r="J305" s="42"/>
      <c r="K305" s="42"/>
      <c r="L305" s="42">
        <v>4000</v>
      </c>
      <c r="M305" s="42"/>
      <c r="N305" s="63"/>
    </row>
    <row r="306" spans="1:14" s="15" customFormat="1" ht="30" customHeight="1" x14ac:dyDescent="0.2">
      <c r="A306" s="43" t="s">
        <v>42</v>
      </c>
      <c r="B306" s="98" t="s">
        <v>36</v>
      </c>
      <c r="C306" s="98" t="s">
        <v>325</v>
      </c>
      <c r="D306" s="98" t="s">
        <v>517</v>
      </c>
      <c r="E306" s="45" t="s">
        <v>514</v>
      </c>
      <c r="F306" s="45" t="s">
        <v>371</v>
      </c>
      <c r="G306" s="42">
        <f t="shared" si="50"/>
        <v>178380</v>
      </c>
      <c r="H306" s="42"/>
      <c r="I306" s="42"/>
      <c r="J306" s="42">
        <v>178380</v>
      </c>
      <c r="K306" s="42"/>
      <c r="L306" s="42"/>
      <c r="M306" s="42"/>
      <c r="N306" s="63"/>
    </row>
    <row r="307" spans="1:14" s="15" customFormat="1" ht="30" customHeight="1" x14ac:dyDescent="0.2">
      <c r="A307" s="43" t="s">
        <v>42</v>
      </c>
      <c r="B307" s="98" t="s">
        <v>36</v>
      </c>
      <c r="C307" s="98" t="s">
        <v>325</v>
      </c>
      <c r="D307" s="98" t="s">
        <v>517</v>
      </c>
      <c r="E307" s="45" t="s">
        <v>136</v>
      </c>
      <c r="F307" s="45" t="s">
        <v>388</v>
      </c>
      <c r="G307" s="42">
        <f t="shared" si="50"/>
        <v>600000</v>
      </c>
      <c r="H307" s="42"/>
      <c r="I307" s="42"/>
      <c r="J307" s="42"/>
      <c r="K307" s="42"/>
      <c r="L307" s="42">
        <f>600000</f>
        <v>600000</v>
      </c>
      <c r="M307" s="42"/>
      <c r="N307" s="63"/>
    </row>
    <row r="308" spans="1:14" s="15" customFormat="1" ht="30" customHeight="1" x14ac:dyDescent="0.2">
      <c r="A308" s="43" t="s">
        <v>42</v>
      </c>
      <c r="B308" s="98" t="s">
        <v>36</v>
      </c>
      <c r="C308" s="98" t="s">
        <v>325</v>
      </c>
      <c r="D308" s="98" t="s">
        <v>517</v>
      </c>
      <c r="E308" s="45" t="s">
        <v>531</v>
      </c>
      <c r="F308" s="45" t="s">
        <v>388</v>
      </c>
      <c r="G308" s="42">
        <f t="shared" si="50"/>
        <v>4320000</v>
      </c>
      <c r="H308" s="42"/>
      <c r="I308" s="42"/>
      <c r="J308" s="42"/>
      <c r="K308" s="42"/>
      <c r="L308" s="42">
        <f>4320000</f>
        <v>4320000</v>
      </c>
      <c r="M308" s="42"/>
      <c r="N308" s="63"/>
    </row>
    <row r="309" spans="1:14" s="15" customFormat="1" ht="30" customHeight="1" x14ac:dyDescent="0.2">
      <c r="A309" s="43" t="s">
        <v>42</v>
      </c>
      <c r="B309" s="98" t="s">
        <v>36</v>
      </c>
      <c r="C309" s="98" t="s">
        <v>325</v>
      </c>
      <c r="D309" s="98" t="s">
        <v>518</v>
      </c>
      <c r="E309" s="45" t="s">
        <v>519</v>
      </c>
      <c r="F309" s="45" t="s">
        <v>121</v>
      </c>
      <c r="G309" s="42">
        <f t="shared" si="50"/>
        <v>1500</v>
      </c>
      <c r="H309" s="42">
        <v>1500</v>
      </c>
      <c r="I309" s="42"/>
      <c r="J309" s="42"/>
      <c r="K309" s="42"/>
      <c r="L309" s="42"/>
      <c r="M309" s="42"/>
      <c r="N309" s="63"/>
    </row>
    <row r="310" spans="1:14" s="15" customFormat="1" ht="30" customHeight="1" x14ac:dyDescent="0.2">
      <c r="A310" s="43" t="s">
        <v>42</v>
      </c>
      <c r="B310" s="98" t="s">
        <v>36</v>
      </c>
      <c r="C310" s="98" t="s">
        <v>325</v>
      </c>
      <c r="D310" s="98" t="s">
        <v>520</v>
      </c>
      <c r="E310" s="45" t="s">
        <v>521</v>
      </c>
      <c r="F310" s="45" t="s">
        <v>121</v>
      </c>
      <c r="G310" s="42">
        <f t="shared" si="50"/>
        <v>10000</v>
      </c>
      <c r="H310" s="42">
        <v>10000</v>
      </c>
      <c r="I310" s="42"/>
      <c r="J310" s="42"/>
      <c r="K310" s="42"/>
      <c r="L310" s="42"/>
      <c r="M310" s="42"/>
      <c r="N310" s="63"/>
    </row>
    <row r="311" spans="1:14" s="15" customFormat="1" ht="30" customHeight="1" x14ac:dyDescent="0.2">
      <c r="A311" s="43" t="s">
        <v>42</v>
      </c>
      <c r="B311" s="98" t="s">
        <v>36</v>
      </c>
      <c r="C311" s="98" t="s">
        <v>325</v>
      </c>
      <c r="D311" s="98" t="s">
        <v>522</v>
      </c>
      <c r="E311" s="45" t="s">
        <v>523</v>
      </c>
      <c r="F311" s="45" t="s">
        <v>121</v>
      </c>
      <c r="G311" s="42">
        <f t="shared" si="50"/>
        <v>150000</v>
      </c>
      <c r="H311" s="42">
        <v>150000</v>
      </c>
      <c r="I311" s="42"/>
      <c r="J311" s="42"/>
      <c r="K311" s="42"/>
      <c r="L311" s="42"/>
      <c r="M311" s="42"/>
      <c r="N311" s="63"/>
    </row>
    <row r="312" spans="1:14" s="15" customFormat="1" ht="30" customHeight="1" x14ac:dyDescent="0.2">
      <c r="A312" s="43" t="s">
        <v>42</v>
      </c>
      <c r="B312" s="98" t="s">
        <v>36</v>
      </c>
      <c r="C312" s="98" t="s">
        <v>325</v>
      </c>
      <c r="D312" s="98" t="s">
        <v>524</v>
      </c>
      <c r="E312" s="45" t="s">
        <v>525</v>
      </c>
      <c r="F312" s="45" t="s">
        <v>121</v>
      </c>
      <c r="G312" s="42">
        <f t="shared" si="50"/>
        <v>150000</v>
      </c>
      <c r="H312" s="42">
        <v>150000</v>
      </c>
      <c r="I312" s="42"/>
      <c r="J312" s="42"/>
      <c r="K312" s="42"/>
      <c r="L312" s="42"/>
      <c r="M312" s="42"/>
      <c r="N312" s="63"/>
    </row>
    <row r="313" spans="1:14" s="15" customFormat="1" ht="30" customHeight="1" x14ac:dyDescent="0.2">
      <c r="A313" s="43" t="s">
        <v>42</v>
      </c>
      <c r="B313" s="98" t="s">
        <v>36</v>
      </c>
      <c r="C313" s="98" t="s">
        <v>325</v>
      </c>
      <c r="D313" s="98" t="s">
        <v>524</v>
      </c>
      <c r="E313" s="45" t="s">
        <v>386</v>
      </c>
      <c r="F313" s="45" t="s">
        <v>123</v>
      </c>
      <c r="G313" s="42">
        <f t="shared" si="50"/>
        <v>179900</v>
      </c>
      <c r="H313" s="42">
        <v>179900</v>
      </c>
      <c r="I313" s="42"/>
      <c r="J313" s="42"/>
      <c r="K313" s="42"/>
      <c r="L313" s="42"/>
      <c r="M313" s="42"/>
      <c r="N313" s="63"/>
    </row>
    <row r="314" spans="1:14" s="15" customFormat="1" ht="30" customHeight="1" x14ac:dyDescent="0.2">
      <c r="A314" s="43" t="s">
        <v>42</v>
      </c>
      <c r="B314" s="98" t="s">
        <v>36</v>
      </c>
      <c r="C314" s="98" t="s">
        <v>325</v>
      </c>
      <c r="D314" s="98" t="s">
        <v>526</v>
      </c>
      <c r="E314" s="45" t="s">
        <v>527</v>
      </c>
      <c r="F314" s="45" t="s">
        <v>121</v>
      </c>
      <c r="G314" s="42">
        <f t="shared" si="50"/>
        <v>0</v>
      </c>
      <c r="H314" s="42">
        <v>0</v>
      </c>
      <c r="I314" s="42"/>
      <c r="J314" s="42"/>
      <c r="K314" s="42"/>
      <c r="L314" s="42"/>
      <c r="M314" s="42"/>
      <c r="N314" s="63"/>
    </row>
    <row r="315" spans="1:14" s="15" customFormat="1" ht="30" customHeight="1" x14ac:dyDescent="0.2">
      <c r="A315" s="43" t="s">
        <v>42</v>
      </c>
      <c r="B315" s="98" t="s">
        <v>36</v>
      </c>
      <c r="C315" s="98" t="s">
        <v>325</v>
      </c>
      <c r="D315" s="98" t="s">
        <v>528</v>
      </c>
      <c r="E315" s="45" t="s">
        <v>529</v>
      </c>
      <c r="F315" s="45" t="s">
        <v>121</v>
      </c>
      <c r="G315" s="42">
        <f t="shared" si="50"/>
        <v>308500</v>
      </c>
      <c r="H315" s="42">
        <f>308500</f>
        <v>308500</v>
      </c>
      <c r="I315" s="42"/>
      <c r="J315" s="42"/>
      <c r="K315" s="42"/>
      <c r="L315" s="42"/>
      <c r="M315" s="42"/>
      <c r="N315" s="63"/>
    </row>
    <row r="316" spans="1:14" s="16" customFormat="1" ht="36.6" customHeight="1" x14ac:dyDescent="0.2">
      <c r="A316" s="54" t="s">
        <v>47</v>
      </c>
      <c r="B316" s="46" t="s">
        <v>8</v>
      </c>
      <c r="C316" s="46" t="s">
        <v>8</v>
      </c>
      <c r="D316" s="46" t="s">
        <v>8</v>
      </c>
      <c r="E316" s="46"/>
      <c r="F316" s="46"/>
      <c r="G316" s="53"/>
      <c r="H316" s="53"/>
      <c r="I316" s="53"/>
      <c r="J316" s="53"/>
      <c r="K316" s="53"/>
      <c r="L316" s="53"/>
      <c r="M316" s="53"/>
      <c r="N316" s="64"/>
    </row>
    <row r="317" spans="1:14" s="16" customFormat="1" ht="30" customHeight="1" x14ac:dyDescent="0.2">
      <c r="A317" s="54" t="s">
        <v>9</v>
      </c>
      <c r="B317" s="48" t="s">
        <v>332</v>
      </c>
      <c r="C317" s="46" t="s">
        <v>8</v>
      </c>
      <c r="D317" s="46" t="s">
        <v>8</v>
      </c>
      <c r="E317" s="46"/>
      <c r="F317" s="46"/>
      <c r="G317" s="53"/>
      <c r="H317" s="53"/>
      <c r="I317" s="53"/>
      <c r="J317" s="53"/>
      <c r="K317" s="53"/>
      <c r="L317" s="53"/>
      <c r="M317" s="53"/>
      <c r="N317" s="64"/>
    </row>
    <row r="318" spans="1:14" s="15" customFormat="1" ht="30" customHeight="1" x14ac:dyDescent="0.2">
      <c r="A318" s="55" t="s">
        <v>48</v>
      </c>
      <c r="B318" s="45"/>
      <c r="C318" s="45" t="s">
        <v>8</v>
      </c>
      <c r="D318" s="45" t="s">
        <v>8</v>
      </c>
      <c r="E318" s="45"/>
      <c r="F318" s="45" t="s">
        <v>8</v>
      </c>
      <c r="G318" s="42" t="s">
        <v>8</v>
      </c>
      <c r="H318" s="42" t="s">
        <v>8</v>
      </c>
      <c r="I318" s="42" t="s">
        <v>8</v>
      </c>
      <c r="J318" s="42" t="s">
        <v>8</v>
      </c>
      <c r="K318" s="42" t="s">
        <v>8</v>
      </c>
      <c r="L318" s="42" t="s">
        <v>8</v>
      </c>
      <c r="M318" s="42" t="s">
        <v>8</v>
      </c>
      <c r="N318" s="63" t="s">
        <v>8</v>
      </c>
    </row>
    <row r="319" spans="1:14" s="15" customFormat="1" ht="42" customHeight="1" x14ac:dyDescent="0.2">
      <c r="A319" s="43" t="s">
        <v>142</v>
      </c>
      <c r="B319" s="45"/>
      <c r="C319" s="45" t="s">
        <v>8</v>
      </c>
      <c r="D319" s="45" t="s">
        <v>8</v>
      </c>
      <c r="E319" s="45" t="s">
        <v>8</v>
      </c>
      <c r="F319" s="45" t="s">
        <v>8</v>
      </c>
      <c r="G319" s="53">
        <f t="shared" ref="G319:G320" si="51">H319+J319+K319+L319</f>
        <v>0</v>
      </c>
      <c r="H319" s="42">
        <f t="shared" ref="H319:N319" si="52">H320</f>
        <v>0</v>
      </c>
      <c r="I319" s="42">
        <f t="shared" si="52"/>
        <v>0</v>
      </c>
      <c r="J319" s="42">
        <f t="shared" si="52"/>
        <v>0</v>
      </c>
      <c r="K319" s="42">
        <f t="shared" si="52"/>
        <v>0</v>
      </c>
      <c r="L319" s="42">
        <f t="shared" si="52"/>
        <v>0</v>
      </c>
      <c r="M319" s="42">
        <f t="shared" si="52"/>
        <v>0</v>
      </c>
      <c r="N319" s="63">
        <f t="shared" si="52"/>
        <v>0</v>
      </c>
    </row>
    <row r="320" spans="1:14" s="15" customFormat="1" ht="39.6" customHeight="1" x14ac:dyDescent="0.2">
      <c r="A320" s="43" t="s">
        <v>63</v>
      </c>
      <c r="B320" s="45"/>
      <c r="C320" s="45"/>
      <c r="D320" s="45"/>
      <c r="E320" s="45"/>
      <c r="F320" s="45"/>
      <c r="G320" s="42">
        <f t="shared" si="51"/>
        <v>0</v>
      </c>
      <c r="H320" s="42"/>
      <c r="I320" s="42"/>
      <c r="J320" s="42"/>
      <c r="K320" s="42"/>
      <c r="L320" s="42"/>
      <c r="M320" s="42"/>
      <c r="N320" s="63"/>
    </row>
  </sheetData>
  <mergeCells count="71">
    <mergeCell ref="A234:A235"/>
    <mergeCell ref="B234:B235"/>
    <mergeCell ref="C234:C235"/>
    <mergeCell ref="D234:D235"/>
    <mergeCell ref="A228:A229"/>
    <mergeCell ref="B228:B229"/>
    <mergeCell ref="C228:C229"/>
    <mergeCell ref="D228:D229"/>
    <mergeCell ref="A232:A233"/>
    <mergeCell ref="B232:B233"/>
    <mergeCell ref="C232:C233"/>
    <mergeCell ref="D232:D233"/>
    <mergeCell ref="A220:N220"/>
    <mergeCell ref="A226:A227"/>
    <mergeCell ref="B226:B227"/>
    <mergeCell ref="C226:C227"/>
    <mergeCell ref="D226:D227"/>
    <mergeCell ref="A131:A132"/>
    <mergeCell ref="B131:B132"/>
    <mergeCell ref="C131:C132"/>
    <mergeCell ref="D131:D132"/>
    <mergeCell ref="A133:A134"/>
    <mergeCell ref="B133:B134"/>
    <mergeCell ref="C133:C134"/>
    <mergeCell ref="D133:D134"/>
    <mergeCell ref="C28:C29"/>
    <mergeCell ref="C30:C31"/>
    <mergeCell ref="A4:A8"/>
    <mergeCell ref="B4:B8"/>
    <mergeCell ref="A28:A29"/>
    <mergeCell ref="B22:B23"/>
    <mergeCell ref="B28:B29"/>
    <mergeCell ref="C22:C23"/>
    <mergeCell ref="C24:C25"/>
    <mergeCell ref="L3:N3"/>
    <mergeCell ref="D5:D8"/>
    <mergeCell ref="D22:D23"/>
    <mergeCell ref="A2:N2"/>
    <mergeCell ref="D28:D29"/>
    <mergeCell ref="N7:N8"/>
    <mergeCell ref="C4:D4"/>
    <mergeCell ref="E4:E8"/>
    <mergeCell ref="F4:F8"/>
    <mergeCell ref="G4:N4"/>
    <mergeCell ref="G5:G8"/>
    <mergeCell ref="A24:A25"/>
    <mergeCell ref="B24:B25"/>
    <mergeCell ref="A10:N10"/>
    <mergeCell ref="H5:N5"/>
    <mergeCell ref="H6:H8"/>
    <mergeCell ref="D24:D25"/>
    <mergeCell ref="L7:L8"/>
    <mergeCell ref="A22:A23"/>
    <mergeCell ref="J6:J8"/>
    <mergeCell ref="K6:K8"/>
    <mergeCell ref="L6:N6"/>
    <mergeCell ref="M7:M8"/>
    <mergeCell ref="I6:I8"/>
    <mergeCell ref="C5:C8"/>
    <mergeCell ref="A127:A128"/>
    <mergeCell ref="B127:B128"/>
    <mergeCell ref="C127:C128"/>
    <mergeCell ref="D127:D128"/>
    <mergeCell ref="D30:D31"/>
    <mergeCell ref="A30:A31"/>
    <mergeCell ref="B30:B31"/>
    <mergeCell ref="A119:N119"/>
    <mergeCell ref="A125:A126"/>
    <mergeCell ref="B125:B126"/>
    <mergeCell ref="C125:C126"/>
    <mergeCell ref="D125:D126"/>
  </mergeCells>
  <pageMargins left="0.39370078740157483" right="0.39370078740157483" top="0.78740157480314965" bottom="0.39370078740157483" header="0.19685039370078741" footer="0.19685039370078741"/>
  <pageSetup paperSize="9" scale="53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E28"/>
  <sheetViews>
    <sheetView view="pageBreakPreview" zoomScaleNormal="100" zoomScaleSheetLayoutView="100" workbookViewId="0">
      <selection activeCell="BF27" sqref="BF27:BW27"/>
    </sheetView>
  </sheetViews>
  <sheetFormatPr defaultColWidth="0.85546875" defaultRowHeight="12.75" x14ac:dyDescent="0.2"/>
  <cols>
    <col min="1" max="16384" width="0.85546875" style="28"/>
  </cols>
  <sheetData>
    <row r="1" spans="1:161" s="27" customFormat="1" ht="12" x14ac:dyDescent="0.2">
      <c r="DA1" s="27" t="s">
        <v>211</v>
      </c>
    </row>
    <row r="2" spans="1:161" s="27" customFormat="1" ht="47.25" customHeight="1" x14ac:dyDescent="0.2">
      <c r="DA2" s="196" t="s">
        <v>212</v>
      </c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</row>
    <row r="3" spans="1:161" ht="3" customHeight="1" x14ac:dyDescent="0.2"/>
    <row r="4" spans="1:161" s="29" customFormat="1" ht="11.25" x14ac:dyDescent="0.2">
      <c r="DA4" s="29" t="s">
        <v>213</v>
      </c>
    </row>
    <row r="6" spans="1:161" s="30" customFormat="1" ht="15" x14ac:dyDescent="0.25">
      <c r="FE6" s="31" t="s">
        <v>214</v>
      </c>
    </row>
    <row r="8" spans="1:161" s="32" customFormat="1" ht="15.75" x14ac:dyDescent="0.25">
      <c r="A8" s="197" t="s">
        <v>215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7"/>
    </row>
    <row r="10" spans="1:161" s="30" customFormat="1" ht="15" x14ac:dyDescent="0.25">
      <c r="A10" s="198" t="s">
        <v>216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8"/>
      <c r="EZ10" s="198"/>
      <c r="FA10" s="198"/>
      <c r="FB10" s="198"/>
      <c r="FC10" s="198"/>
      <c r="FD10" s="198"/>
      <c r="FE10" s="198"/>
    </row>
    <row r="11" spans="1:161" ht="6" customHeight="1" x14ac:dyDescent="0.2"/>
    <row r="12" spans="1:161" s="33" customFormat="1" ht="14.25" x14ac:dyDescent="0.2">
      <c r="A12" s="33" t="s">
        <v>217</v>
      </c>
      <c r="X12" s="199" t="s">
        <v>329</v>
      </c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</row>
    <row r="13" spans="1:161" s="33" customFormat="1" ht="6" customHeight="1" x14ac:dyDescent="0.2"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</row>
    <row r="14" spans="1:161" s="33" customFormat="1" ht="14.25" x14ac:dyDescent="0.2">
      <c r="A14" s="200" t="s">
        <v>218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1" t="s">
        <v>393</v>
      </c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201"/>
      <c r="ER14" s="201"/>
      <c r="ES14" s="201"/>
      <c r="ET14" s="201"/>
      <c r="EU14" s="201"/>
      <c r="EV14" s="201"/>
      <c r="EW14" s="201"/>
      <c r="EX14" s="201"/>
      <c r="EY14" s="201"/>
      <c r="EZ14" s="201"/>
      <c r="FA14" s="201"/>
      <c r="FB14" s="201"/>
      <c r="FC14" s="201"/>
      <c r="FD14" s="201"/>
      <c r="FE14" s="201"/>
    </row>
    <row r="15" spans="1:161" ht="9.75" customHeight="1" x14ac:dyDescent="0.2"/>
    <row r="16" spans="1:161" s="30" customFormat="1" ht="15" x14ac:dyDescent="0.25">
      <c r="A16" s="198" t="s">
        <v>219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8"/>
      <c r="EB16" s="198"/>
      <c r="EC16" s="198"/>
      <c r="ED16" s="198"/>
      <c r="EE16" s="198"/>
      <c r="EF16" s="198"/>
      <c r="EG16" s="198"/>
      <c r="EH16" s="198"/>
      <c r="EI16" s="198"/>
      <c r="EJ16" s="198"/>
      <c r="EK16" s="198"/>
      <c r="EL16" s="198"/>
      <c r="EM16" s="198"/>
      <c r="EN16" s="198"/>
      <c r="EO16" s="198"/>
      <c r="EP16" s="198"/>
      <c r="EQ16" s="198"/>
      <c r="ER16" s="198"/>
      <c r="ES16" s="198"/>
      <c r="ET16" s="198"/>
      <c r="EU16" s="198"/>
      <c r="EV16" s="198"/>
      <c r="EW16" s="198"/>
      <c r="EX16" s="198"/>
      <c r="EY16" s="198"/>
      <c r="EZ16" s="198"/>
      <c r="FA16" s="198"/>
      <c r="FB16" s="198"/>
      <c r="FC16" s="198"/>
      <c r="FD16" s="198"/>
      <c r="FE16" s="198"/>
    </row>
    <row r="17" spans="1:161" ht="10.5" customHeight="1" x14ac:dyDescent="0.2"/>
    <row r="18" spans="1:161" s="36" customFormat="1" ht="13.5" customHeight="1" x14ac:dyDescent="0.2">
      <c r="A18" s="190" t="s">
        <v>220</v>
      </c>
      <c r="B18" s="191"/>
      <c r="C18" s="191"/>
      <c r="D18" s="191"/>
      <c r="E18" s="191"/>
      <c r="F18" s="192"/>
      <c r="G18" s="190" t="s">
        <v>221</v>
      </c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2"/>
      <c r="Y18" s="190" t="s">
        <v>222</v>
      </c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2"/>
      <c r="AO18" s="186" t="s">
        <v>223</v>
      </c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8"/>
      <c r="DI18" s="190" t="s">
        <v>224</v>
      </c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2"/>
      <c r="DY18" s="190" t="s">
        <v>225</v>
      </c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2"/>
      <c r="EO18" s="190" t="s">
        <v>226</v>
      </c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2"/>
    </row>
    <row r="19" spans="1:161" s="36" customFormat="1" ht="13.5" customHeight="1" x14ac:dyDescent="0.2">
      <c r="A19" s="202"/>
      <c r="B19" s="203"/>
      <c r="C19" s="203"/>
      <c r="D19" s="203"/>
      <c r="E19" s="203"/>
      <c r="F19" s="204"/>
      <c r="G19" s="202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4"/>
      <c r="Y19" s="202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4"/>
      <c r="AO19" s="190" t="s">
        <v>227</v>
      </c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2"/>
      <c r="BF19" s="186" t="s">
        <v>2</v>
      </c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8"/>
      <c r="DI19" s="202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  <c r="DT19" s="203"/>
      <c r="DU19" s="203"/>
      <c r="DV19" s="203"/>
      <c r="DW19" s="203"/>
      <c r="DX19" s="204"/>
      <c r="DY19" s="202"/>
      <c r="DZ19" s="203"/>
      <c r="EA19" s="203"/>
      <c r="EB19" s="203"/>
      <c r="EC19" s="203"/>
      <c r="ED19" s="203"/>
      <c r="EE19" s="203"/>
      <c r="EF19" s="203"/>
      <c r="EG19" s="203"/>
      <c r="EH19" s="203"/>
      <c r="EI19" s="203"/>
      <c r="EJ19" s="203"/>
      <c r="EK19" s="203"/>
      <c r="EL19" s="203"/>
      <c r="EM19" s="203"/>
      <c r="EN19" s="204"/>
      <c r="EO19" s="202"/>
      <c r="EP19" s="203"/>
      <c r="EQ19" s="203"/>
      <c r="ER19" s="203"/>
      <c r="ES19" s="203"/>
      <c r="ET19" s="203"/>
      <c r="EU19" s="203"/>
      <c r="EV19" s="203"/>
      <c r="EW19" s="203"/>
      <c r="EX19" s="203"/>
      <c r="EY19" s="203"/>
      <c r="EZ19" s="203"/>
      <c r="FA19" s="203"/>
      <c r="FB19" s="203"/>
      <c r="FC19" s="203"/>
      <c r="FD19" s="203"/>
      <c r="FE19" s="204"/>
    </row>
    <row r="20" spans="1:161" s="36" customFormat="1" ht="39.75" customHeight="1" x14ac:dyDescent="0.2">
      <c r="A20" s="193"/>
      <c r="B20" s="194"/>
      <c r="C20" s="194"/>
      <c r="D20" s="194"/>
      <c r="E20" s="194"/>
      <c r="F20" s="195"/>
      <c r="G20" s="193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5"/>
      <c r="Y20" s="193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5"/>
      <c r="AO20" s="193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5"/>
      <c r="BF20" s="189" t="s">
        <v>228</v>
      </c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 t="s">
        <v>229</v>
      </c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 t="s">
        <v>230</v>
      </c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93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5"/>
      <c r="DY20" s="193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5"/>
      <c r="EO20" s="193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5"/>
    </row>
    <row r="21" spans="1:161" s="37" customFormat="1" x14ac:dyDescent="0.2">
      <c r="A21" s="185">
        <v>1</v>
      </c>
      <c r="B21" s="185"/>
      <c r="C21" s="185"/>
      <c r="D21" s="185"/>
      <c r="E21" s="185"/>
      <c r="F21" s="185"/>
      <c r="G21" s="185">
        <v>2</v>
      </c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>
        <v>3</v>
      </c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>
        <v>4</v>
      </c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>
        <v>5</v>
      </c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>
        <v>6</v>
      </c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>
        <v>7</v>
      </c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>
        <v>8</v>
      </c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>
        <v>9</v>
      </c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5"/>
      <c r="EM21" s="185"/>
      <c r="EN21" s="185"/>
      <c r="EO21" s="185">
        <v>10</v>
      </c>
      <c r="EP21" s="185"/>
      <c r="EQ21" s="185"/>
      <c r="ER21" s="185"/>
      <c r="ES21" s="185"/>
      <c r="ET21" s="185"/>
      <c r="EU21" s="185"/>
      <c r="EV21" s="185"/>
      <c r="EW21" s="185"/>
      <c r="EX21" s="185"/>
      <c r="EY21" s="185"/>
      <c r="EZ21" s="185"/>
      <c r="FA21" s="185"/>
      <c r="FB21" s="185"/>
      <c r="FC21" s="185"/>
      <c r="FD21" s="185"/>
      <c r="FE21" s="185"/>
    </row>
    <row r="22" spans="1:161" s="38" customFormat="1" x14ac:dyDescent="0.2">
      <c r="A22" s="180" t="s">
        <v>247</v>
      </c>
      <c r="B22" s="180"/>
      <c r="C22" s="180"/>
      <c r="D22" s="180"/>
      <c r="E22" s="180"/>
      <c r="F22" s="180"/>
      <c r="G22" s="181" t="s">
        <v>394</v>
      </c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79">
        <v>3.25</v>
      </c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>
        <f>BF22+BX22+CQ22+DI22</f>
        <v>13847.48</v>
      </c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>
        <v>10651.91</v>
      </c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>
        <v>0</v>
      </c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>
        <v>3195.57</v>
      </c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>
        <v>0</v>
      </c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>
        <v>1</v>
      </c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79">
        <f>AO22*12*Y22</f>
        <v>540051.72</v>
      </c>
      <c r="EP22" s="179"/>
      <c r="EQ22" s="179"/>
      <c r="ER22" s="179"/>
      <c r="ES22" s="179"/>
      <c r="ET22" s="179"/>
      <c r="EU22" s="179"/>
      <c r="EV22" s="179"/>
      <c r="EW22" s="179"/>
      <c r="EX22" s="179"/>
      <c r="EY22" s="179"/>
      <c r="EZ22" s="179"/>
      <c r="FA22" s="179"/>
      <c r="FB22" s="179"/>
      <c r="FC22" s="179"/>
      <c r="FD22" s="179"/>
      <c r="FE22" s="179"/>
    </row>
    <row r="23" spans="1:161" s="38" customFormat="1" ht="27.75" customHeight="1" x14ac:dyDescent="0.2">
      <c r="A23" s="180"/>
      <c r="B23" s="180"/>
      <c r="C23" s="180"/>
      <c r="D23" s="180"/>
      <c r="E23" s="180"/>
      <c r="F23" s="180"/>
      <c r="G23" s="181" t="s">
        <v>395</v>
      </c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79">
        <v>2.75</v>
      </c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>
        <f t="shared" ref="AO23:AO27" si="0">BF23+BX23+CQ23+DI23</f>
        <v>12625.210000000001</v>
      </c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>
        <v>9711.7000000000007</v>
      </c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>
        <v>0</v>
      </c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>
        <v>2913.51</v>
      </c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>
        <v>0</v>
      </c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>
        <v>1</v>
      </c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>
        <f t="shared" ref="EO23:EO27" si="1">AO23*12*Y23</f>
        <v>416631.93000000005</v>
      </c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</row>
    <row r="24" spans="1:161" s="38" customFormat="1" x14ac:dyDescent="0.2">
      <c r="A24" s="180"/>
      <c r="B24" s="180"/>
      <c r="C24" s="180"/>
      <c r="D24" s="180"/>
      <c r="E24" s="180"/>
      <c r="F24" s="180"/>
      <c r="G24" s="181" t="s">
        <v>396</v>
      </c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79">
        <v>1</v>
      </c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>
        <f t="shared" si="0"/>
        <v>12625.210000000001</v>
      </c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>
        <v>9711.7000000000007</v>
      </c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>
        <v>0</v>
      </c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>
        <v>2913.51</v>
      </c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>
        <v>0</v>
      </c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>
        <v>1</v>
      </c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79"/>
      <c r="EM24" s="179"/>
      <c r="EN24" s="179"/>
      <c r="EO24" s="179">
        <f t="shared" si="1"/>
        <v>151502.52000000002</v>
      </c>
      <c r="EP24" s="179"/>
      <c r="EQ24" s="179"/>
      <c r="ER24" s="179"/>
      <c r="ES24" s="179"/>
      <c r="ET24" s="179"/>
      <c r="EU24" s="179"/>
      <c r="EV24" s="179"/>
      <c r="EW24" s="179"/>
      <c r="EX24" s="179"/>
      <c r="EY24" s="179"/>
      <c r="EZ24" s="179"/>
      <c r="FA24" s="179"/>
      <c r="FB24" s="179"/>
      <c r="FC24" s="179"/>
      <c r="FD24" s="179"/>
      <c r="FE24" s="179"/>
    </row>
    <row r="25" spans="1:161" s="38" customFormat="1" x14ac:dyDescent="0.2">
      <c r="A25" s="180" t="s">
        <v>255</v>
      </c>
      <c r="B25" s="180"/>
      <c r="C25" s="180"/>
      <c r="D25" s="180"/>
      <c r="E25" s="180"/>
      <c r="F25" s="180"/>
      <c r="G25" s="181" t="s">
        <v>397</v>
      </c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79">
        <v>1</v>
      </c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>
        <f t="shared" si="0"/>
        <v>12421.5</v>
      </c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>
        <v>9555</v>
      </c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>
        <v>0</v>
      </c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>
        <v>2866.5</v>
      </c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>
        <v>0</v>
      </c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>
        <v>1</v>
      </c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79">
        <f t="shared" si="1"/>
        <v>149058</v>
      </c>
      <c r="EP25" s="179"/>
      <c r="EQ25" s="179"/>
      <c r="ER25" s="179"/>
      <c r="ES25" s="179"/>
      <c r="ET25" s="179"/>
      <c r="EU25" s="179"/>
      <c r="EV25" s="179"/>
      <c r="EW25" s="179"/>
      <c r="EX25" s="179"/>
      <c r="EY25" s="179"/>
      <c r="EZ25" s="179"/>
      <c r="FA25" s="179"/>
      <c r="FB25" s="179"/>
      <c r="FC25" s="179"/>
      <c r="FD25" s="179"/>
      <c r="FE25" s="179"/>
    </row>
    <row r="26" spans="1:161" s="38" customFormat="1" x14ac:dyDescent="0.2">
      <c r="A26" s="180"/>
      <c r="B26" s="180"/>
      <c r="C26" s="180"/>
      <c r="D26" s="180"/>
      <c r="E26" s="180"/>
      <c r="F26" s="180"/>
      <c r="G26" s="181" t="s">
        <v>398</v>
      </c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79">
        <v>0.5</v>
      </c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>
        <f t="shared" si="0"/>
        <v>12421.5</v>
      </c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>
        <v>9555</v>
      </c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>
        <v>0</v>
      </c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>
        <v>2866.5</v>
      </c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>
        <v>0</v>
      </c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>
        <v>1</v>
      </c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179"/>
      <c r="EK26" s="179"/>
      <c r="EL26" s="179"/>
      <c r="EM26" s="179"/>
      <c r="EN26" s="179"/>
      <c r="EO26" s="179">
        <f t="shared" si="1"/>
        <v>74529</v>
      </c>
      <c r="EP26" s="179"/>
      <c r="EQ26" s="179"/>
      <c r="ER26" s="179"/>
      <c r="ES26" s="179"/>
      <c r="ET26" s="179"/>
      <c r="EU26" s="179"/>
      <c r="EV26" s="179"/>
      <c r="EW26" s="179"/>
      <c r="EX26" s="179"/>
      <c r="EY26" s="179"/>
      <c r="EZ26" s="179"/>
      <c r="FA26" s="179"/>
      <c r="FB26" s="179"/>
      <c r="FC26" s="179"/>
      <c r="FD26" s="179"/>
      <c r="FE26" s="179"/>
    </row>
    <row r="27" spans="1:161" s="38" customFormat="1" ht="39" customHeight="1" x14ac:dyDescent="0.2">
      <c r="A27" s="180" t="s">
        <v>266</v>
      </c>
      <c r="B27" s="180"/>
      <c r="C27" s="180"/>
      <c r="D27" s="180"/>
      <c r="E27" s="180"/>
      <c r="F27" s="180"/>
      <c r="G27" s="181" t="s">
        <v>399</v>
      </c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79">
        <v>2</v>
      </c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>
        <f t="shared" si="0"/>
        <v>12625.210000000001</v>
      </c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>
        <v>9711.7000000000007</v>
      </c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>
        <v>0</v>
      </c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>
        <v>2913.51</v>
      </c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>
        <v>0</v>
      </c>
      <c r="DJ27" s="179"/>
      <c r="DK27" s="179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  <c r="DW27" s="179"/>
      <c r="DX27" s="179"/>
      <c r="DY27" s="179">
        <v>1</v>
      </c>
      <c r="DZ27" s="179"/>
      <c r="EA27" s="179"/>
      <c r="EB27" s="179"/>
      <c r="EC27" s="179"/>
      <c r="ED27" s="179"/>
      <c r="EE27" s="179"/>
      <c r="EF27" s="179"/>
      <c r="EG27" s="179"/>
      <c r="EH27" s="179"/>
      <c r="EI27" s="179"/>
      <c r="EJ27" s="179"/>
      <c r="EK27" s="179"/>
      <c r="EL27" s="179"/>
      <c r="EM27" s="179"/>
      <c r="EN27" s="179"/>
      <c r="EO27" s="179">
        <f t="shared" si="1"/>
        <v>303005.04000000004</v>
      </c>
      <c r="EP27" s="179"/>
      <c r="EQ27" s="179"/>
      <c r="ER27" s="179"/>
      <c r="ES27" s="179"/>
      <c r="ET27" s="179"/>
      <c r="EU27" s="179"/>
      <c r="EV27" s="179"/>
      <c r="EW27" s="179"/>
      <c r="EX27" s="179"/>
      <c r="EY27" s="179"/>
      <c r="EZ27" s="179"/>
      <c r="FA27" s="179"/>
      <c r="FB27" s="179"/>
      <c r="FC27" s="179"/>
      <c r="FD27" s="179"/>
      <c r="FE27" s="179"/>
    </row>
    <row r="28" spans="1:161" s="38" customFormat="1" x14ac:dyDescent="0.2">
      <c r="A28" s="182" t="s">
        <v>231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4"/>
      <c r="Y28" s="179" t="s">
        <v>232</v>
      </c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 t="s">
        <v>232</v>
      </c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 t="s">
        <v>232</v>
      </c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 t="s">
        <v>232</v>
      </c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 t="s">
        <v>232</v>
      </c>
      <c r="DJ28" s="179"/>
      <c r="DK28" s="179"/>
      <c r="DL28" s="179"/>
      <c r="DM28" s="179"/>
      <c r="DN28" s="179"/>
      <c r="DO28" s="179"/>
      <c r="DP28" s="179"/>
      <c r="DQ28" s="179"/>
      <c r="DR28" s="179"/>
      <c r="DS28" s="179"/>
      <c r="DT28" s="179"/>
      <c r="DU28" s="179"/>
      <c r="DV28" s="179"/>
      <c r="DW28" s="179"/>
      <c r="DX28" s="179"/>
      <c r="DY28" s="179" t="s">
        <v>232</v>
      </c>
      <c r="DZ28" s="179"/>
      <c r="EA28" s="179"/>
      <c r="EB28" s="179"/>
      <c r="EC28" s="179"/>
      <c r="ED28" s="179"/>
      <c r="EE28" s="179"/>
      <c r="EF28" s="179"/>
      <c r="EG28" s="179"/>
      <c r="EH28" s="179"/>
      <c r="EI28" s="179"/>
      <c r="EJ28" s="179"/>
      <c r="EK28" s="179"/>
      <c r="EL28" s="179"/>
      <c r="EM28" s="179"/>
      <c r="EN28" s="179"/>
      <c r="EO28" s="179">
        <f>SUM(EO22:FE27)</f>
        <v>1634778.21</v>
      </c>
      <c r="EP28" s="179"/>
      <c r="EQ28" s="179"/>
      <c r="ER28" s="179"/>
      <c r="ES28" s="179"/>
      <c r="ET28" s="179"/>
      <c r="EU28" s="179"/>
      <c r="EV28" s="179"/>
      <c r="EW28" s="179"/>
      <c r="EX28" s="179"/>
      <c r="EY28" s="179"/>
      <c r="EZ28" s="179"/>
      <c r="FA28" s="179"/>
      <c r="FB28" s="179"/>
      <c r="FC28" s="179"/>
      <c r="FD28" s="179"/>
      <c r="FE28" s="179"/>
    </row>
  </sheetData>
  <mergeCells count="98">
    <mergeCell ref="AO21:BE21"/>
    <mergeCell ref="AO19:BE20"/>
    <mergeCell ref="DA2:FE2"/>
    <mergeCell ref="A8:FE8"/>
    <mergeCell ref="A10:FE10"/>
    <mergeCell ref="X12:FE12"/>
    <mergeCell ref="A14:AO14"/>
    <mergeCell ref="AP14:FE14"/>
    <mergeCell ref="A16:FE16"/>
    <mergeCell ref="A18:F20"/>
    <mergeCell ref="G18:X20"/>
    <mergeCell ref="Y18:AN20"/>
    <mergeCell ref="AO18:DH18"/>
    <mergeCell ref="DI18:DX20"/>
    <mergeCell ref="DY18:EN20"/>
    <mergeCell ref="EO18:FE20"/>
    <mergeCell ref="BF19:DH19"/>
    <mergeCell ref="BF20:BW20"/>
    <mergeCell ref="BX20:CP20"/>
    <mergeCell ref="CQ20:DH20"/>
    <mergeCell ref="EO21:FE21"/>
    <mergeCell ref="BF21:BW21"/>
    <mergeCell ref="BX21:CP21"/>
    <mergeCell ref="CQ21:DH21"/>
    <mergeCell ref="DI21:DX21"/>
    <mergeCell ref="DY21:EN21"/>
    <mergeCell ref="A22:F22"/>
    <mergeCell ref="G22:X22"/>
    <mergeCell ref="Y22:AN22"/>
    <mergeCell ref="AO22:BE22"/>
    <mergeCell ref="BF22:BW22"/>
    <mergeCell ref="A21:F21"/>
    <mergeCell ref="G21:X21"/>
    <mergeCell ref="Y21:AN21"/>
    <mergeCell ref="BX27:CP27"/>
    <mergeCell ref="CQ27:DH27"/>
    <mergeCell ref="A25:F25"/>
    <mergeCell ref="G25:X25"/>
    <mergeCell ref="Y25:AN25"/>
    <mergeCell ref="AO25:BE25"/>
    <mergeCell ref="BF25:BW25"/>
    <mergeCell ref="A27:F27"/>
    <mergeCell ref="G27:X27"/>
    <mergeCell ref="Y27:AN27"/>
    <mergeCell ref="AO27:BE27"/>
    <mergeCell ref="BF27:BW27"/>
    <mergeCell ref="BX22:CP22"/>
    <mergeCell ref="DI22:DX22"/>
    <mergeCell ref="DY22:EN22"/>
    <mergeCell ref="EO22:FE22"/>
    <mergeCell ref="BX25:CP25"/>
    <mergeCell ref="CQ25:DH25"/>
    <mergeCell ref="CQ22:DH22"/>
    <mergeCell ref="CQ23:DH23"/>
    <mergeCell ref="DI23:DX23"/>
    <mergeCell ref="DY23:EN23"/>
    <mergeCell ref="EO23:FE23"/>
    <mergeCell ref="BX24:CP24"/>
    <mergeCell ref="CQ24:DH24"/>
    <mergeCell ref="DI24:DX24"/>
    <mergeCell ref="DY24:EN24"/>
    <mergeCell ref="EO24:FE24"/>
    <mergeCell ref="BX23:CP23"/>
    <mergeCell ref="CQ28:DH28"/>
    <mergeCell ref="DI28:DX28"/>
    <mergeCell ref="DI25:DX25"/>
    <mergeCell ref="DY25:EN25"/>
    <mergeCell ref="EO25:FE25"/>
    <mergeCell ref="DY28:EN28"/>
    <mergeCell ref="EO28:FE28"/>
    <mergeCell ref="DI27:DX27"/>
    <mergeCell ref="DY27:EN27"/>
    <mergeCell ref="EO27:FE27"/>
    <mergeCell ref="A28:X28"/>
    <mergeCell ref="Y28:AN28"/>
    <mergeCell ref="AO28:BE28"/>
    <mergeCell ref="BF28:BW28"/>
    <mergeCell ref="BX28:CP28"/>
    <mergeCell ref="A24:F24"/>
    <mergeCell ref="G23:X23"/>
    <mergeCell ref="Y23:AN23"/>
    <mergeCell ref="AO23:BE23"/>
    <mergeCell ref="BF23:BW23"/>
    <mergeCell ref="A23:F23"/>
    <mergeCell ref="G24:X24"/>
    <mergeCell ref="Y24:AN24"/>
    <mergeCell ref="AO24:BE24"/>
    <mergeCell ref="BF24:BW24"/>
    <mergeCell ref="A26:F26"/>
    <mergeCell ref="G26:X26"/>
    <mergeCell ref="Y26:AN26"/>
    <mergeCell ref="AO26:BE26"/>
    <mergeCell ref="BF26:BW26"/>
    <mergeCell ref="BX26:CP26"/>
    <mergeCell ref="CQ26:DH26"/>
    <mergeCell ref="DI26:DX26"/>
    <mergeCell ref="DY26:EN26"/>
    <mergeCell ref="EO26:FE26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A169"/>
  <sheetViews>
    <sheetView view="pageBreakPreview" topLeftCell="A61" zoomScaleNormal="100" zoomScaleSheetLayoutView="100" workbookViewId="0">
      <selection activeCell="BD59" sqref="BD59:BS59"/>
    </sheetView>
  </sheetViews>
  <sheetFormatPr defaultColWidth="0.85546875" defaultRowHeight="12" customHeight="1" x14ac:dyDescent="0.25"/>
  <cols>
    <col min="1" max="50" width="0.85546875" style="30"/>
    <col min="51" max="57" width="0.85546875" style="30" customWidth="1"/>
    <col min="58" max="72" width="0.85546875" style="30"/>
    <col min="73" max="73" width="0.85546875" style="30" customWidth="1"/>
    <col min="74" max="16384" width="0.85546875" style="30"/>
  </cols>
  <sheetData>
    <row r="1" spans="1:105" ht="3" customHeight="1" x14ac:dyDescent="0.25"/>
    <row r="2" spans="1:105" s="33" customFormat="1" ht="14.25" x14ac:dyDescent="0.2">
      <c r="A2" s="198" t="s">
        <v>233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</row>
    <row r="3" spans="1:105" ht="10.5" customHeight="1" x14ac:dyDescent="0.25"/>
    <row r="4" spans="1:105" s="36" customFormat="1" ht="45" customHeight="1" x14ac:dyDescent="0.2">
      <c r="A4" s="190" t="s">
        <v>220</v>
      </c>
      <c r="B4" s="191"/>
      <c r="C4" s="191"/>
      <c r="D4" s="191"/>
      <c r="E4" s="191"/>
      <c r="F4" s="192"/>
      <c r="G4" s="190" t="s">
        <v>234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2"/>
      <c r="AE4" s="190" t="s">
        <v>235</v>
      </c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2"/>
      <c r="BD4" s="190" t="s">
        <v>236</v>
      </c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2"/>
      <c r="BT4" s="190" t="s">
        <v>237</v>
      </c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2"/>
      <c r="CJ4" s="190" t="s">
        <v>238</v>
      </c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2"/>
    </row>
    <row r="5" spans="1:105" s="37" customFormat="1" ht="12.75" x14ac:dyDescent="0.2">
      <c r="A5" s="185">
        <v>1</v>
      </c>
      <c r="B5" s="185"/>
      <c r="C5" s="185"/>
      <c r="D5" s="185"/>
      <c r="E5" s="185"/>
      <c r="F5" s="185"/>
      <c r="G5" s="185">
        <v>2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>
        <v>3</v>
      </c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>
        <v>4</v>
      </c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>
        <v>5</v>
      </c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>
        <v>6</v>
      </c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</row>
    <row r="6" spans="1:105" s="38" customFormat="1" ht="15" customHeight="1" x14ac:dyDescent="0.2">
      <c r="A6" s="180"/>
      <c r="B6" s="180"/>
      <c r="C6" s="180"/>
      <c r="D6" s="180"/>
      <c r="E6" s="180"/>
      <c r="F6" s="180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</row>
    <row r="7" spans="1:105" s="38" customFormat="1" ht="15" customHeight="1" x14ac:dyDescent="0.2">
      <c r="A7" s="180"/>
      <c r="B7" s="180"/>
      <c r="C7" s="180"/>
      <c r="D7" s="180"/>
      <c r="E7" s="180"/>
      <c r="F7" s="180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</row>
    <row r="8" spans="1:105" s="38" customFormat="1" ht="15" customHeight="1" x14ac:dyDescent="0.2">
      <c r="A8" s="180"/>
      <c r="B8" s="180"/>
      <c r="C8" s="180"/>
      <c r="D8" s="180"/>
      <c r="E8" s="180"/>
      <c r="F8" s="180"/>
      <c r="G8" s="183" t="s">
        <v>231</v>
      </c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4"/>
      <c r="AE8" s="179" t="s">
        <v>232</v>
      </c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 t="s">
        <v>232</v>
      </c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 t="s">
        <v>232</v>
      </c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</row>
    <row r="10" spans="1:105" s="33" customFormat="1" ht="14.25" x14ac:dyDescent="0.2">
      <c r="A10" s="198" t="s">
        <v>239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</row>
    <row r="11" spans="1:105" ht="10.5" customHeight="1" x14ac:dyDescent="0.25"/>
    <row r="12" spans="1:105" s="36" customFormat="1" ht="55.5" customHeight="1" x14ac:dyDescent="0.2">
      <c r="A12" s="190" t="s">
        <v>220</v>
      </c>
      <c r="B12" s="191"/>
      <c r="C12" s="191"/>
      <c r="D12" s="191"/>
      <c r="E12" s="191"/>
      <c r="F12" s="192"/>
      <c r="G12" s="190" t="s">
        <v>234</v>
      </c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2"/>
      <c r="AE12" s="190" t="s">
        <v>240</v>
      </c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2"/>
      <c r="AZ12" s="190" t="s">
        <v>241</v>
      </c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2"/>
      <c r="BR12" s="190" t="s">
        <v>242</v>
      </c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2"/>
      <c r="CJ12" s="190" t="s">
        <v>238</v>
      </c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2"/>
    </row>
    <row r="13" spans="1:105" s="37" customFormat="1" ht="12.75" x14ac:dyDescent="0.2">
      <c r="A13" s="185">
        <v>1</v>
      </c>
      <c r="B13" s="185"/>
      <c r="C13" s="185"/>
      <c r="D13" s="185"/>
      <c r="E13" s="185"/>
      <c r="F13" s="185"/>
      <c r="G13" s="185">
        <v>2</v>
      </c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>
        <v>3</v>
      </c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>
        <v>4</v>
      </c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>
        <v>5</v>
      </c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>
        <v>6</v>
      </c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</row>
    <row r="14" spans="1:105" s="38" customFormat="1" ht="15" customHeight="1" x14ac:dyDescent="0.2">
      <c r="A14" s="180"/>
      <c r="B14" s="180"/>
      <c r="C14" s="180"/>
      <c r="D14" s="180"/>
      <c r="E14" s="180"/>
      <c r="F14" s="180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</row>
    <row r="15" spans="1:105" s="38" customFormat="1" ht="15" customHeight="1" x14ac:dyDescent="0.2">
      <c r="A15" s="180"/>
      <c r="B15" s="180"/>
      <c r="C15" s="180"/>
      <c r="D15" s="180"/>
      <c r="E15" s="180"/>
      <c r="F15" s="180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</row>
    <row r="16" spans="1:105" s="38" customFormat="1" ht="15" customHeight="1" x14ac:dyDescent="0.2">
      <c r="A16" s="180"/>
      <c r="B16" s="180"/>
      <c r="C16" s="180"/>
      <c r="D16" s="180"/>
      <c r="E16" s="180"/>
      <c r="F16" s="180"/>
      <c r="G16" s="183" t="s">
        <v>231</v>
      </c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4"/>
      <c r="AE16" s="179" t="s">
        <v>232</v>
      </c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 t="s">
        <v>232</v>
      </c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 t="s">
        <v>232</v>
      </c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</row>
    <row r="18" spans="1:105" s="33" customFormat="1" ht="41.25" customHeight="1" x14ac:dyDescent="0.2">
      <c r="A18" s="214" t="s">
        <v>243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</row>
    <row r="19" spans="1:105" ht="10.5" customHeight="1" x14ac:dyDescent="0.25"/>
    <row r="20" spans="1:105" ht="55.5" customHeight="1" x14ac:dyDescent="0.25">
      <c r="A20" s="190" t="s">
        <v>220</v>
      </c>
      <c r="B20" s="191"/>
      <c r="C20" s="191"/>
      <c r="D20" s="191"/>
      <c r="E20" s="191"/>
      <c r="F20" s="192"/>
      <c r="G20" s="190" t="s">
        <v>244</v>
      </c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2"/>
      <c r="BW20" s="190" t="s">
        <v>245</v>
      </c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2"/>
      <c r="CM20" s="190" t="s">
        <v>246</v>
      </c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2"/>
    </row>
    <row r="21" spans="1:105" s="28" customFormat="1" ht="12.75" x14ac:dyDescent="0.2">
      <c r="A21" s="185">
        <v>1</v>
      </c>
      <c r="B21" s="185"/>
      <c r="C21" s="185"/>
      <c r="D21" s="185"/>
      <c r="E21" s="185"/>
      <c r="F21" s="185"/>
      <c r="G21" s="185">
        <v>2</v>
      </c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>
        <v>3</v>
      </c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>
        <v>4</v>
      </c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</row>
    <row r="22" spans="1:105" ht="15" customHeight="1" x14ac:dyDescent="0.25">
      <c r="A22" s="180" t="s">
        <v>247</v>
      </c>
      <c r="B22" s="180"/>
      <c r="C22" s="180"/>
      <c r="D22" s="180"/>
      <c r="E22" s="180"/>
      <c r="F22" s="180"/>
      <c r="G22" s="39"/>
      <c r="H22" s="209" t="s">
        <v>248</v>
      </c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10"/>
      <c r="BW22" s="179" t="s">
        <v>232</v>
      </c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</row>
    <row r="23" spans="1:105" s="28" customFormat="1" ht="12.75" x14ac:dyDescent="0.2">
      <c r="A23" s="226" t="s">
        <v>249</v>
      </c>
      <c r="B23" s="227"/>
      <c r="C23" s="227"/>
      <c r="D23" s="227"/>
      <c r="E23" s="227"/>
      <c r="F23" s="228"/>
      <c r="G23" s="40"/>
      <c r="H23" s="232" t="s">
        <v>2</v>
      </c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3"/>
      <c r="BW23" s="234">
        <v>1634778.21</v>
      </c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6"/>
      <c r="CM23" s="219">
        <f>BW23*0.22</f>
        <v>359651.20620000002</v>
      </c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1"/>
    </row>
    <row r="24" spans="1:105" s="28" customFormat="1" ht="12.75" x14ac:dyDescent="0.2">
      <c r="A24" s="229"/>
      <c r="B24" s="230"/>
      <c r="C24" s="230"/>
      <c r="D24" s="230"/>
      <c r="E24" s="230"/>
      <c r="F24" s="231"/>
      <c r="G24" s="41"/>
      <c r="H24" s="243" t="s">
        <v>250</v>
      </c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4"/>
      <c r="BW24" s="237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9"/>
      <c r="CM24" s="240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2"/>
    </row>
    <row r="25" spans="1:105" s="28" customFormat="1" ht="13.5" customHeight="1" x14ac:dyDescent="0.2">
      <c r="A25" s="180" t="s">
        <v>251</v>
      </c>
      <c r="B25" s="180"/>
      <c r="C25" s="180"/>
      <c r="D25" s="180"/>
      <c r="E25" s="180"/>
      <c r="F25" s="180"/>
      <c r="G25" s="39"/>
      <c r="H25" s="224" t="s">
        <v>252</v>
      </c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5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</row>
    <row r="26" spans="1:105" s="28" customFormat="1" ht="26.25" customHeight="1" x14ac:dyDescent="0.2">
      <c r="A26" s="180" t="s">
        <v>253</v>
      </c>
      <c r="B26" s="180"/>
      <c r="C26" s="180"/>
      <c r="D26" s="180"/>
      <c r="E26" s="180"/>
      <c r="F26" s="180"/>
      <c r="G26" s="39"/>
      <c r="H26" s="224" t="s">
        <v>254</v>
      </c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5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</row>
    <row r="27" spans="1:105" s="28" customFormat="1" ht="26.25" customHeight="1" x14ac:dyDescent="0.2">
      <c r="A27" s="180" t="s">
        <v>255</v>
      </c>
      <c r="B27" s="180"/>
      <c r="C27" s="180"/>
      <c r="D27" s="180"/>
      <c r="E27" s="180"/>
      <c r="F27" s="180"/>
      <c r="G27" s="39"/>
      <c r="H27" s="209" t="s">
        <v>256</v>
      </c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10"/>
      <c r="BW27" s="179" t="s">
        <v>232</v>
      </c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</row>
    <row r="28" spans="1:105" s="28" customFormat="1" ht="12.75" x14ac:dyDescent="0.2">
      <c r="A28" s="226" t="s">
        <v>257</v>
      </c>
      <c r="B28" s="227"/>
      <c r="C28" s="227"/>
      <c r="D28" s="227"/>
      <c r="E28" s="227"/>
      <c r="F28" s="228"/>
      <c r="G28" s="40"/>
      <c r="H28" s="232" t="s">
        <v>2</v>
      </c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3"/>
      <c r="BW28" s="234">
        <v>1634778.21</v>
      </c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6"/>
      <c r="CM28" s="219">
        <f>BW28*2.9%</f>
        <v>47408.568089999993</v>
      </c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1"/>
    </row>
    <row r="29" spans="1:105" s="28" customFormat="1" ht="25.5" customHeight="1" x14ac:dyDescent="0.2">
      <c r="A29" s="229"/>
      <c r="B29" s="230"/>
      <c r="C29" s="230"/>
      <c r="D29" s="230"/>
      <c r="E29" s="230"/>
      <c r="F29" s="231"/>
      <c r="G29" s="41"/>
      <c r="H29" s="243" t="s">
        <v>258</v>
      </c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4"/>
      <c r="BW29" s="237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8"/>
      <c r="CL29" s="239"/>
      <c r="CM29" s="240"/>
      <c r="CN29" s="241"/>
      <c r="CO29" s="241"/>
      <c r="CP29" s="241"/>
      <c r="CQ29" s="241"/>
      <c r="CR29" s="241"/>
      <c r="CS29" s="241"/>
      <c r="CT29" s="241"/>
      <c r="CU29" s="241"/>
      <c r="CV29" s="241"/>
      <c r="CW29" s="241"/>
      <c r="CX29" s="241"/>
      <c r="CY29" s="241"/>
      <c r="CZ29" s="241"/>
      <c r="DA29" s="242"/>
    </row>
    <row r="30" spans="1:105" s="28" customFormat="1" ht="26.25" customHeight="1" x14ac:dyDescent="0.2">
      <c r="A30" s="180" t="s">
        <v>259</v>
      </c>
      <c r="B30" s="180"/>
      <c r="C30" s="180"/>
      <c r="D30" s="180"/>
      <c r="E30" s="180"/>
      <c r="F30" s="180"/>
      <c r="G30" s="39"/>
      <c r="H30" s="224" t="s">
        <v>260</v>
      </c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5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</row>
    <row r="31" spans="1:105" s="28" customFormat="1" ht="27" customHeight="1" x14ac:dyDescent="0.2">
      <c r="A31" s="180" t="s">
        <v>261</v>
      </c>
      <c r="B31" s="180"/>
      <c r="C31" s="180"/>
      <c r="D31" s="180"/>
      <c r="E31" s="180"/>
      <c r="F31" s="180"/>
      <c r="G31" s="39"/>
      <c r="H31" s="224" t="s">
        <v>262</v>
      </c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5"/>
      <c r="BW31" s="179">
        <v>1634778.21</v>
      </c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219">
        <f>BW31*0.2%</f>
        <v>3269.5564199999999</v>
      </c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1"/>
    </row>
    <row r="32" spans="1:105" s="28" customFormat="1" ht="27" customHeight="1" x14ac:dyDescent="0.2">
      <c r="A32" s="180" t="s">
        <v>263</v>
      </c>
      <c r="B32" s="180"/>
      <c r="C32" s="180"/>
      <c r="D32" s="180"/>
      <c r="E32" s="180"/>
      <c r="F32" s="180"/>
      <c r="G32" s="39"/>
      <c r="H32" s="224" t="s">
        <v>264</v>
      </c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5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</row>
    <row r="33" spans="1:105" s="28" customFormat="1" ht="27" customHeight="1" x14ac:dyDescent="0.2">
      <c r="A33" s="180" t="s">
        <v>265</v>
      </c>
      <c r="B33" s="180"/>
      <c r="C33" s="180"/>
      <c r="D33" s="180"/>
      <c r="E33" s="180"/>
      <c r="F33" s="180"/>
      <c r="G33" s="39"/>
      <c r="H33" s="224" t="s">
        <v>264</v>
      </c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5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</row>
    <row r="34" spans="1:105" s="28" customFormat="1" ht="26.25" customHeight="1" x14ac:dyDescent="0.2">
      <c r="A34" s="180" t="s">
        <v>266</v>
      </c>
      <c r="B34" s="180"/>
      <c r="C34" s="180"/>
      <c r="D34" s="180"/>
      <c r="E34" s="180"/>
      <c r="F34" s="180"/>
      <c r="G34" s="39"/>
      <c r="H34" s="209" t="s">
        <v>267</v>
      </c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10"/>
      <c r="BW34" s="179">
        <v>1634778.21</v>
      </c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219">
        <f>BW34*5.1%</f>
        <v>83373.688709999988</v>
      </c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1"/>
    </row>
    <row r="35" spans="1:105" s="28" customFormat="1" ht="13.5" customHeight="1" x14ac:dyDescent="0.2">
      <c r="A35" s="180"/>
      <c r="B35" s="180"/>
      <c r="C35" s="180"/>
      <c r="D35" s="180"/>
      <c r="E35" s="180"/>
      <c r="F35" s="180"/>
      <c r="G35" s="182" t="s">
        <v>231</v>
      </c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4"/>
      <c r="BW35" s="179" t="s">
        <v>232</v>
      </c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>
        <f>SUM(CM23:DA34)</f>
        <v>493703.01942000003</v>
      </c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</row>
    <row r="36" spans="1:105" ht="3" customHeight="1" x14ac:dyDescent="0.25"/>
    <row r="37" spans="1:105" s="27" customFormat="1" ht="48" customHeight="1" x14ac:dyDescent="0.2">
      <c r="A37" s="222" t="s">
        <v>268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223"/>
      <c r="CK37" s="223"/>
      <c r="CL37" s="223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</row>
    <row r="39" spans="1:105" s="33" customFormat="1" ht="14.25" x14ac:dyDescent="0.2">
      <c r="A39" s="198" t="s">
        <v>269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</row>
    <row r="40" spans="1:105" ht="6" customHeight="1" x14ac:dyDescent="0.25"/>
    <row r="41" spans="1:105" s="33" customFormat="1" ht="14.25" x14ac:dyDescent="0.2">
      <c r="A41" s="33" t="s">
        <v>217</v>
      </c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</row>
    <row r="42" spans="1:105" s="33" customFormat="1" ht="6" customHeight="1" x14ac:dyDescent="0.2"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</row>
    <row r="43" spans="1:105" s="33" customFormat="1" ht="14.25" x14ac:dyDescent="0.2">
      <c r="A43" s="200" t="s">
        <v>218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</row>
    <row r="44" spans="1:105" ht="10.5" customHeight="1" x14ac:dyDescent="0.25"/>
    <row r="45" spans="1:105" s="36" customFormat="1" ht="45" customHeight="1" x14ac:dyDescent="0.2">
      <c r="A45" s="190" t="s">
        <v>220</v>
      </c>
      <c r="B45" s="191"/>
      <c r="C45" s="191"/>
      <c r="D45" s="191"/>
      <c r="E45" s="191"/>
      <c r="F45" s="191"/>
      <c r="G45" s="192"/>
      <c r="H45" s="190" t="s">
        <v>55</v>
      </c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2"/>
      <c r="BD45" s="190" t="s">
        <v>270</v>
      </c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2"/>
      <c r="BT45" s="190" t="s">
        <v>271</v>
      </c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2"/>
      <c r="CJ45" s="190" t="s">
        <v>272</v>
      </c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2"/>
    </row>
    <row r="46" spans="1:105" s="37" customFormat="1" ht="12.75" x14ac:dyDescent="0.2">
      <c r="A46" s="185">
        <v>1</v>
      </c>
      <c r="B46" s="185"/>
      <c r="C46" s="185"/>
      <c r="D46" s="185"/>
      <c r="E46" s="185"/>
      <c r="F46" s="185"/>
      <c r="G46" s="185"/>
      <c r="H46" s="185">
        <v>2</v>
      </c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>
        <v>3</v>
      </c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>
        <v>4</v>
      </c>
      <c r="BU46" s="185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>
        <v>5</v>
      </c>
      <c r="CK46" s="185"/>
      <c r="CL46" s="185"/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5"/>
      <c r="DA46" s="185"/>
    </row>
    <row r="47" spans="1:105" s="38" customFormat="1" ht="15" customHeight="1" x14ac:dyDescent="0.2">
      <c r="A47" s="180"/>
      <c r="B47" s="180"/>
      <c r="C47" s="180"/>
      <c r="D47" s="180"/>
      <c r="E47" s="180"/>
      <c r="F47" s="180"/>
      <c r="G47" s="180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</row>
    <row r="48" spans="1:105" s="38" customFormat="1" ht="15" customHeight="1" x14ac:dyDescent="0.2">
      <c r="A48" s="180"/>
      <c r="B48" s="180"/>
      <c r="C48" s="180"/>
      <c r="D48" s="180"/>
      <c r="E48" s="180"/>
      <c r="F48" s="180"/>
      <c r="G48" s="180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</row>
    <row r="49" spans="1:105" s="38" customFormat="1" ht="15" customHeight="1" x14ac:dyDescent="0.2">
      <c r="A49" s="180"/>
      <c r="B49" s="180"/>
      <c r="C49" s="180"/>
      <c r="D49" s="180"/>
      <c r="E49" s="180"/>
      <c r="F49" s="180"/>
      <c r="G49" s="180"/>
      <c r="H49" s="183" t="s">
        <v>231</v>
      </c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4"/>
      <c r="BD49" s="179" t="s">
        <v>232</v>
      </c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 t="s">
        <v>232</v>
      </c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</row>
    <row r="50" spans="1:105" s="28" customFormat="1" ht="12" customHeight="1" x14ac:dyDescent="0.2"/>
    <row r="51" spans="1:105" s="33" customFormat="1" ht="14.25" x14ac:dyDescent="0.2">
      <c r="A51" s="198" t="s">
        <v>273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</row>
    <row r="52" spans="1:105" ht="6" customHeight="1" x14ac:dyDescent="0.25"/>
    <row r="53" spans="1:105" s="33" customFormat="1" ht="14.25" x14ac:dyDescent="0.2">
      <c r="A53" s="33" t="s">
        <v>217</v>
      </c>
      <c r="X53" s="199" t="s">
        <v>346</v>
      </c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199"/>
      <c r="DA53" s="199"/>
    </row>
    <row r="54" spans="1:105" s="33" customFormat="1" ht="6" customHeight="1" x14ac:dyDescent="0.2"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</row>
    <row r="55" spans="1:105" s="33" customFormat="1" ht="14.25" x14ac:dyDescent="0.2">
      <c r="A55" s="200" t="s">
        <v>218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1" t="s">
        <v>393</v>
      </c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</row>
    <row r="56" spans="1:105" ht="10.5" customHeight="1" x14ac:dyDescent="0.25"/>
    <row r="57" spans="1:105" s="36" customFormat="1" ht="55.5" customHeight="1" x14ac:dyDescent="0.2">
      <c r="A57" s="190" t="s">
        <v>220</v>
      </c>
      <c r="B57" s="191"/>
      <c r="C57" s="191"/>
      <c r="D57" s="191"/>
      <c r="E57" s="191"/>
      <c r="F57" s="191"/>
      <c r="G57" s="192"/>
      <c r="H57" s="190" t="s">
        <v>274</v>
      </c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2"/>
      <c r="BD57" s="190" t="s">
        <v>275</v>
      </c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2"/>
      <c r="BT57" s="190" t="s">
        <v>276</v>
      </c>
      <c r="BU57" s="191"/>
      <c r="BV57" s="191"/>
      <c r="BW57" s="191"/>
      <c r="BX57" s="191"/>
      <c r="BY57" s="191"/>
      <c r="BZ57" s="191"/>
      <c r="CA57" s="191"/>
      <c r="CB57" s="191"/>
      <c r="CC57" s="191"/>
      <c r="CD57" s="192"/>
      <c r="CE57" s="190" t="s">
        <v>277</v>
      </c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2"/>
    </row>
    <row r="58" spans="1:105" s="37" customFormat="1" ht="12.75" x14ac:dyDescent="0.2">
      <c r="A58" s="185">
        <v>1</v>
      </c>
      <c r="B58" s="185"/>
      <c r="C58" s="185"/>
      <c r="D58" s="185"/>
      <c r="E58" s="185"/>
      <c r="F58" s="185"/>
      <c r="G58" s="185"/>
      <c r="H58" s="185">
        <v>2</v>
      </c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>
        <v>3</v>
      </c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185"/>
      <c r="BQ58" s="185"/>
      <c r="BR58" s="185"/>
      <c r="BS58" s="185"/>
      <c r="BT58" s="185">
        <v>4</v>
      </c>
      <c r="BU58" s="185"/>
      <c r="BV58" s="185"/>
      <c r="BW58" s="185"/>
      <c r="BX58" s="185"/>
      <c r="BY58" s="185"/>
      <c r="BZ58" s="185"/>
      <c r="CA58" s="185"/>
      <c r="CB58" s="185"/>
      <c r="CC58" s="185"/>
      <c r="CD58" s="185"/>
      <c r="CE58" s="185">
        <v>5</v>
      </c>
      <c r="CF58" s="185"/>
      <c r="CG58" s="185"/>
      <c r="CH58" s="185"/>
      <c r="CI58" s="185"/>
      <c r="CJ58" s="185"/>
      <c r="CK58" s="185"/>
      <c r="CL58" s="185"/>
      <c r="CM58" s="185"/>
      <c r="CN58" s="185"/>
      <c r="CO58" s="185"/>
      <c r="CP58" s="185"/>
      <c r="CQ58" s="185"/>
      <c r="CR58" s="185"/>
      <c r="CS58" s="185"/>
      <c r="CT58" s="185"/>
      <c r="CU58" s="185"/>
      <c r="CV58" s="185"/>
      <c r="CW58" s="185"/>
      <c r="CX58" s="185"/>
      <c r="CY58" s="185"/>
      <c r="CZ58" s="185"/>
      <c r="DA58" s="185"/>
    </row>
    <row r="59" spans="1:105" s="38" customFormat="1" ht="15" customHeight="1" x14ac:dyDescent="0.2">
      <c r="A59" s="180" t="s">
        <v>247</v>
      </c>
      <c r="B59" s="180"/>
      <c r="C59" s="180"/>
      <c r="D59" s="180"/>
      <c r="E59" s="180"/>
      <c r="F59" s="180"/>
      <c r="G59" s="180"/>
      <c r="H59" s="181" t="s">
        <v>434</v>
      </c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79">
        <v>1083846.1599999999</v>
      </c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>
        <v>13</v>
      </c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218">
        <f>BD59*BT59/100</f>
        <v>140900.00079999998</v>
      </c>
      <c r="CF59" s="218"/>
      <c r="CG59" s="218"/>
      <c r="CH59" s="218"/>
      <c r="CI59" s="218"/>
      <c r="CJ59" s="218"/>
      <c r="CK59" s="218"/>
      <c r="CL59" s="218"/>
      <c r="CM59" s="218"/>
      <c r="CN59" s="218"/>
      <c r="CO59" s="218"/>
      <c r="CP59" s="218"/>
      <c r="CQ59" s="218"/>
      <c r="CR59" s="218"/>
      <c r="CS59" s="218"/>
      <c r="CT59" s="218"/>
      <c r="CU59" s="218"/>
      <c r="CV59" s="218"/>
      <c r="CW59" s="218"/>
      <c r="CX59" s="218"/>
      <c r="CY59" s="218"/>
      <c r="CZ59" s="218"/>
      <c r="DA59" s="218"/>
    </row>
    <row r="60" spans="1:105" s="38" customFormat="1" ht="15" customHeight="1" x14ac:dyDescent="0.2">
      <c r="A60" s="180"/>
      <c r="B60" s="180"/>
      <c r="C60" s="180"/>
      <c r="D60" s="180"/>
      <c r="E60" s="180"/>
      <c r="F60" s="180"/>
      <c r="G60" s="180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9"/>
      <c r="CU60" s="179"/>
      <c r="CV60" s="179"/>
      <c r="CW60" s="179"/>
      <c r="CX60" s="179"/>
      <c r="CY60" s="179"/>
      <c r="CZ60" s="179"/>
      <c r="DA60" s="179"/>
    </row>
    <row r="61" spans="1:105" s="38" customFormat="1" ht="15" customHeight="1" x14ac:dyDescent="0.2">
      <c r="A61" s="180"/>
      <c r="B61" s="180"/>
      <c r="C61" s="180"/>
      <c r="D61" s="180"/>
      <c r="E61" s="180"/>
      <c r="F61" s="180"/>
      <c r="G61" s="180"/>
      <c r="H61" s="183" t="s">
        <v>231</v>
      </c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4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 t="s">
        <v>232</v>
      </c>
      <c r="BU61" s="179"/>
      <c r="BV61" s="179"/>
      <c r="BW61" s="179"/>
      <c r="BX61" s="179"/>
      <c r="BY61" s="179"/>
      <c r="BZ61" s="179"/>
      <c r="CA61" s="179"/>
      <c r="CB61" s="179"/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79"/>
      <c r="DA61" s="179"/>
    </row>
    <row r="63" spans="1:105" s="33" customFormat="1" ht="14.25" x14ac:dyDescent="0.2">
      <c r="A63" s="198" t="s">
        <v>278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198"/>
      <c r="CR63" s="198"/>
      <c r="CS63" s="198"/>
      <c r="CT63" s="198"/>
      <c r="CU63" s="198"/>
      <c r="CV63" s="198"/>
      <c r="CW63" s="198"/>
      <c r="CX63" s="198"/>
      <c r="CY63" s="198"/>
      <c r="CZ63" s="198"/>
      <c r="DA63" s="198"/>
    </row>
    <row r="64" spans="1:105" ht="6" customHeight="1" x14ac:dyDescent="0.25"/>
    <row r="65" spans="1:105" s="33" customFormat="1" ht="14.25" x14ac:dyDescent="0.2">
      <c r="A65" s="33" t="s">
        <v>217</v>
      </c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  <c r="CC65" s="199"/>
      <c r="CD65" s="199"/>
      <c r="CE65" s="199"/>
      <c r="CF65" s="199"/>
      <c r="CG65" s="199"/>
      <c r="CH65" s="199"/>
      <c r="CI65" s="199"/>
      <c r="CJ65" s="199"/>
      <c r="CK65" s="199"/>
      <c r="CL65" s="199"/>
      <c r="CM65" s="199"/>
      <c r="CN65" s="199"/>
      <c r="CO65" s="199"/>
      <c r="CP65" s="199"/>
      <c r="CQ65" s="199"/>
      <c r="CR65" s="199"/>
      <c r="CS65" s="199"/>
      <c r="CT65" s="199"/>
      <c r="CU65" s="199"/>
      <c r="CV65" s="199"/>
      <c r="CW65" s="199"/>
      <c r="CX65" s="199"/>
      <c r="CY65" s="199"/>
      <c r="CZ65" s="199"/>
      <c r="DA65" s="199"/>
    </row>
    <row r="66" spans="1:105" s="33" customFormat="1" ht="6" customHeight="1" x14ac:dyDescent="0.2"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</row>
    <row r="67" spans="1:105" s="33" customFormat="1" ht="14.25" x14ac:dyDescent="0.2">
      <c r="A67" s="200" t="s">
        <v>218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201"/>
      <c r="BY67" s="201"/>
      <c r="BZ67" s="201"/>
      <c r="CA67" s="201"/>
      <c r="CB67" s="201"/>
      <c r="CC67" s="201"/>
      <c r="CD67" s="201"/>
      <c r="CE67" s="201"/>
      <c r="CF67" s="201"/>
      <c r="CG67" s="201"/>
      <c r="CH67" s="201"/>
      <c r="CI67" s="201"/>
      <c r="CJ67" s="201"/>
      <c r="CK67" s="201"/>
      <c r="CL67" s="201"/>
      <c r="CM67" s="201"/>
      <c r="CN67" s="201"/>
      <c r="CO67" s="201"/>
      <c r="CP67" s="201"/>
      <c r="CQ67" s="201"/>
      <c r="CR67" s="201"/>
      <c r="CS67" s="201"/>
      <c r="CT67" s="201"/>
      <c r="CU67" s="201"/>
      <c r="CV67" s="201"/>
      <c r="CW67" s="201"/>
      <c r="CX67" s="201"/>
      <c r="CY67" s="201"/>
      <c r="CZ67" s="201"/>
      <c r="DA67" s="201"/>
    </row>
    <row r="68" spans="1:105" ht="10.5" customHeight="1" x14ac:dyDescent="0.25"/>
    <row r="69" spans="1:105" s="36" customFormat="1" ht="45" customHeight="1" x14ac:dyDescent="0.2">
      <c r="A69" s="190" t="s">
        <v>220</v>
      </c>
      <c r="B69" s="191"/>
      <c r="C69" s="191"/>
      <c r="D69" s="191"/>
      <c r="E69" s="191"/>
      <c r="F69" s="191"/>
      <c r="G69" s="192"/>
      <c r="H69" s="190" t="s">
        <v>55</v>
      </c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2"/>
      <c r="BD69" s="190" t="s">
        <v>270</v>
      </c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2"/>
      <c r="BT69" s="190" t="s">
        <v>271</v>
      </c>
      <c r="BU69" s="191"/>
      <c r="BV69" s="191"/>
      <c r="BW69" s="191"/>
      <c r="BX69" s="191"/>
      <c r="BY69" s="191"/>
      <c r="BZ69" s="191"/>
      <c r="CA69" s="191"/>
      <c r="CB69" s="191"/>
      <c r="CC69" s="191"/>
      <c r="CD69" s="191"/>
      <c r="CE69" s="191"/>
      <c r="CF69" s="191"/>
      <c r="CG69" s="191"/>
      <c r="CH69" s="191"/>
      <c r="CI69" s="192"/>
      <c r="CJ69" s="190" t="s">
        <v>272</v>
      </c>
      <c r="CK69" s="191"/>
      <c r="CL69" s="191"/>
      <c r="CM69" s="191"/>
      <c r="CN69" s="191"/>
      <c r="CO69" s="191"/>
      <c r="CP69" s="191"/>
      <c r="CQ69" s="191"/>
      <c r="CR69" s="191"/>
      <c r="CS69" s="191"/>
      <c r="CT69" s="191"/>
      <c r="CU69" s="191"/>
      <c r="CV69" s="191"/>
      <c r="CW69" s="191"/>
      <c r="CX69" s="191"/>
      <c r="CY69" s="191"/>
      <c r="CZ69" s="191"/>
      <c r="DA69" s="192"/>
    </row>
    <row r="70" spans="1:105" s="37" customFormat="1" ht="12.75" x14ac:dyDescent="0.2">
      <c r="A70" s="185">
        <v>1</v>
      </c>
      <c r="B70" s="185"/>
      <c r="C70" s="185"/>
      <c r="D70" s="185"/>
      <c r="E70" s="185"/>
      <c r="F70" s="185"/>
      <c r="G70" s="185"/>
      <c r="H70" s="185">
        <v>2</v>
      </c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>
        <v>3</v>
      </c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>
        <v>4</v>
      </c>
      <c r="BU70" s="185"/>
      <c r="BV70" s="185"/>
      <c r="BW70" s="185"/>
      <c r="BX70" s="185"/>
      <c r="BY70" s="185"/>
      <c r="BZ70" s="185"/>
      <c r="CA70" s="185"/>
      <c r="CB70" s="185"/>
      <c r="CC70" s="185"/>
      <c r="CD70" s="185"/>
      <c r="CE70" s="185"/>
      <c r="CF70" s="185"/>
      <c r="CG70" s="185"/>
      <c r="CH70" s="185"/>
      <c r="CI70" s="185"/>
      <c r="CJ70" s="185">
        <v>5</v>
      </c>
      <c r="CK70" s="185"/>
      <c r="CL70" s="185"/>
      <c r="CM70" s="185"/>
      <c r="CN70" s="185"/>
      <c r="CO70" s="185"/>
      <c r="CP70" s="185"/>
      <c r="CQ70" s="185"/>
      <c r="CR70" s="185"/>
      <c r="CS70" s="185"/>
      <c r="CT70" s="185"/>
      <c r="CU70" s="185"/>
      <c r="CV70" s="185"/>
      <c r="CW70" s="185"/>
      <c r="CX70" s="185"/>
      <c r="CY70" s="185"/>
      <c r="CZ70" s="185"/>
      <c r="DA70" s="185"/>
    </row>
    <row r="71" spans="1:105" s="38" customFormat="1" ht="15" customHeight="1" x14ac:dyDescent="0.2">
      <c r="A71" s="180"/>
      <c r="B71" s="180"/>
      <c r="C71" s="180"/>
      <c r="D71" s="180"/>
      <c r="E71" s="180"/>
      <c r="F71" s="180"/>
      <c r="G71" s="180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  <c r="CX71" s="179"/>
      <c r="CY71" s="179"/>
      <c r="CZ71" s="179"/>
      <c r="DA71" s="179"/>
    </row>
    <row r="72" spans="1:105" s="38" customFormat="1" ht="15" customHeight="1" x14ac:dyDescent="0.2">
      <c r="A72" s="180"/>
      <c r="B72" s="180"/>
      <c r="C72" s="180"/>
      <c r="D72" s="180"/>
      <c r="E72" s="180"/>
      <c r="F72" s="180"/>
      <c r="G72" s="180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79"/>
      <c r="CB72" s="179"/>
      <c r="CC72" s="179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79"/>
      <c r="CR72" s="179"/>
      <c r="CS72" s="179"/>
      <c r="CT72" s="179"/>
      <c r="CU72" s="179"/>
      <c r="CV72" s="179"/>
      <c r="CW72" s="179"/>
      <c r="CX72" s="179"/>
      <c r="CY72" s="179"/>
      <c r="CZ72" s="179"/>
      <c r="DA72" s="179"/>
    </row>
    <row r="73" spans="1:105" s="38" customFormat="1" ht="15" customHeight="1" x14ac:dyDescent="0.2">
      <c r="A73" s="180"/>
      <c r="B73" s="180"/>
      <c r="C73" s="180"/>
      <c r="D73" s="180"/>
      <c r="E73" s="180"/>
      <c r="F73" s="180"/>
      <c r="G73" s="180"/>
      <c r="H73" s="183" t="s">
        <v>231</v>
      </c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3"/>
      <c r="BC73" s="184"/>
      <c r="BD73" s="179" t="s">
        <v>232</v>
      </c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  <c r="BQ73" s="179"/>
      <c r="BR73" s="179"/>
      <c r="BS73" s="179"/>
      <c r="BT73" s="179" t="s">
        <v>232</v>
      </c>
      <c r="BU73" s="179"/>
      <c r="BV73" s="179"/>
      <c r="BW73" s="179"/>
      <c r="BX73" s="179"/>
      <c r="BY73" s="179"/>
      <c r="BZ73" s="179"/>
      <c r="CA73" s="179"/>
      <c r="CB73" s="179"/>
      <c r="CC73" s="179"/>
      <c r="CD73" s="179"/>
      <c r="CE73" s="179"/>
      <c r="CF73" s="179"/>
      <c r="CG73" s="179"/>
      <c r="CH73" s="179"/>
      <c r="CI73" s="179"/>
      <c r="CJ73" s="179"/>
      <c r="CK73" s="179"/>
      <c r="CL73" s="179"/>
      <c r="CM73" s="179"/>
      <c r="CN73" s="179"/>
      <c r="CO73" s="179"/>
      <c r="CP73" s="179"/>
      <c r="CQ73" s="179"/>
      <c r="CR73" s="179"/>
      <c r="CS73" s="179"/>
      <c r="CT73" s="179"/>
      <c r="CU73" s="179"/>
      <c r="CV73" s="179"/>
      <c r="CW73" s="179"/>
      <c r="CX73" s="179"/>
      <c r="CY73" s="179"/>
      <c r="CZ73" s="179"/>
      <c r="DA73" s="179"/>
    </row>
    <row r="75" spans="1:105" s="33" customFormat="1" ht="27" customHeight="1" x14ac:dyDescent="0.2">
      <c r="A75" s="214" t="s">
        <v>279</v>
      </c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214"/>
      <c r="BT75" s="214"/>
      <c r="BU75" s="214"/>
      <c r="BV75" s="214"/>
      <c r="BW75" s="214"/>
      <c r="BX75" s="214"/>
      <c r="BY75" s="214"/>
      <c r="BZ75" s="214"/>
      <c r="CA75" s="214"/>
      <c r="CB75" s="214"/>
      <c r="CC75" s="214"/>
      <c r="CD75" s="214"/>
      <c r="CE75" s="214"/>
      <c r="CF75" s="214"/>
      <c r="CG75" s="214"/>
      <c r="CH75" s="214"/>
      <c r="CI75" s="214"/>
      <c r="CJ75" s="214"/>
      <c r="CK75" s="214"/>
      <c r="CL75" s="214"/>
      <c r="CM75" s="214"/>
      <c r="CN75" s="214"/>
      <c r="CO75" s="214"/>
      <c r="CP75" s="214"/>
      <c r="CQ75" s="214"/>
      <c r="CR75" s="214"/>
      <c r="CS75" s="214"/>
      <c r="CT75" s="214"/>
      <c r="CU75" s="214"/>
      <c r="CV75" s="214"/>
      <c r="CW75" s="214"/>
      <c r="CX75" s="214"/>
      <c r="CY75" s="214"/>
      <c r="CZ75" s="214"/>
      <c r="DA75" s="214"/>
    </row>
    <row r="76" spans="1:105" ht="6" customHeight="1" x14ac:dyDescent="0.25"/>
    <row r="77" spans="1:105" s="33" customFormat="1" ht="14.25" x14ac:dyDescent="0.2">
      <c r="A77" s="33" t="s">
        <v>217</v>
      </c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199"/>
      <c r="AZ77" s="199"/>
      <c r="BA77" s="199"/>
      <c r="BB77" s="199"/>
      <c r="BC77" s="199"/>
      <c r="BD77" s="199"/>
      <c r="BE77" s="199"/>
      <c r="BF77" s="199"/>
      <c r="BG77" s="199"/>
      <c r="BH77" s="199"/>
      <c r="BI77" s="199"/>
      <c r="BJ77" s="199"/>
      <c r="BK77" s="199"/>
      <c r="BL77" s="199"/>
      <c r="BM77" s="199"/>
      <c r="BN77" s="199"/>
      <c r="BO77" s="199"/>
      <c r="BP77" s="199"/>
      <c r="BQ77" s="199"/>
      <c r="BR77" s="199"/>
      <c r="BS77" s="199"/>
      <c r="BT77" s="199"/>
      <c r="BU77" s="199"/>
      <c r="BV77" s="199"/>
      <c r="BW77" s="199"/>
      <c r="BX77" s="199"/>
      <c r="BY77" s="199"/>
      <c r="BZ77" s="199"/>
      <c r="CA77" s="199"/>
      <c r="CB77" s="199"/>
      <c r="CC77" s="199"/>
      <c r="CD77" s="199"/>
      <c r="CE77" s="199"/>
      <c r="CF77" s="199"/>
      <c r="CG77" s="199"/>
      <c r="CH77" s="199"/>
      <c r="CI77" s="199"/>
      <c r="CJ77" s="199"/>
      <c r="CK77" s="199"/>
      <c r="CL77" s="199"/>
      <c r="CM77" s="199"/>
      <c r="CN77" s="199"/>
      <c r="CO77" s="199"/>
      <c r="CP77" s="199"/>
      <c r="CQ77" s="199"/>
      <c r="CR77" s="199"/>
      <c r="CS77" s="199"/>
      <c r="CT77" s="199"/>
      <c r="CU77" s="199"/>
      <c r="CV77" s="199"/>
      <c r="CW77" s="199"/>
      <c r="CX77" s="199"/>
      <c r="CY77" s="199"/>
      <c r="CZ77" s="199"/>
      <c r="DA77" s="199"/>
    </row>
    <row r="78" spans="1:105" s="33" customFormat="1" ht="6" customHeight="1" x14ac:dyDescent="0.2"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</row>
    <row r="79" spans="1:105" s="33" customFormat="1" ht="14.25" x14ac:dyDescent="0.2">
      <c r="A79" s="200" t="s">
        <v>218</v>
      </c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1"/>
      <c r="BW79" s="201"/>
      <c r="BX79" s="201"/>
      <c r="BY79" s="201"/>
      <c r="BZ79" s="201"/>
      <c r="CA79" s="201"/>
      <c r="CB79" s="201"/>
      <c r="CC79" s="201"/>
      <c r="CD79" s="201"/>
      <c r="CE79" s="201"/>
      <c r="CF79" s="201"/>
      <c r="CG79" s="201"/>
      <c r="CH79" s="201"/>
      <c r="CI79" s="201"/>
      <c r="CJ79" s="201"/>
      <c r="CK79" s="201"/>
      <c r="CL79" s="201"/>
      <c r="CM79" s="201"/>
      <c r="CN79" s="201"/>
      <c r="CO79" s="201"/>
      <c r="CP79" s="201"/>
      <c r="CQ79" s="201"/>
      <c r="CR79" s="201"/>
      <c r="CS79" s="201"/>
      <c r="CT79" s="201"/>
      <c r="CU79" s="201"/>
      <c r="CV79" s="201"/>
      <c r="CW79" s="201"/>
      <c r="CX79" s="201"/>
      <c r="CY79" s="201"/>
      <c r="CZ79" s="201"/>
      <c r="DA79" s="201"/>
    </row>
    <row r="80" spans="1:105" ht="10.5" customHeight="1" x14ac:dyDescent="0.25"/>
    <row r="81" spans="1:105" s="36" customFormat="1" ht="45" customHeight="1" x14ac:dyDescent="0.2">
      <c r="A81" s="190" t="s">
        <v>220</v>
      </c>
      <c r="B81" s="191"/>
      <c r="C81" s="191"/>
      <c r="D81" s="191"/>
      <c r="E81" s="191"/>
      <c r="F81" s="191"/>
      <c r="G81" s="192"/>
      <c r="H81" s="190" t="s">
        <v>55</v>
      </c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1"/>
      <c r="AV81" s="191"/>
      <c r="AW81" s="191"/>
      <c r="AX81" s="191"/>
      <c r="AY81" s="191"/>
      <c r="AZ81" s="191"/>
      <c r="BA81" s="191"/>
      <c r="BB81" s="191"/>
      <c r="BC81" s="192"/>
      <c r="BD81" s="190" t="s">
        <v>270</v>
      </c>
      <c r="BE81" s="191"/>
      <c r="BF81" s="191"/>
      <c r="BG81" s="191"/>
      <c r="BH81" s="191"/>
      <c r="BI81" s="191"/>
      <c r="BJ81" s="191"/>
      <c r="BK81" s="191"/>
      <c r="BL81" s="191"/>
      <c r="BM81" s="191"/>
      <c r="BN81" s="191"/>
      <c r="BO81" s="191"/>
      <c r="BP81" s="191"/>
      <c r="BQ81" s="191"/>
      <c r="BR81" s="191"/>
      <c r="BS81" s="192"/>
      <c r="BT81" s="190" t="s">
        <v>271</v>
      </c>
      <c r="BU81" s="191"/>
      <c r="BV81" s="191"/>
      <c r="BW81" s="191"/>
      <c r="BX81" s="191"/>
      <c r="BY81" s="191"/>
      <c r="BZ81" s="191"/>
      <c r="CA81" s="191"/>
      <c r="CB81" s="191"/>
      <c r="CC81" s="191"/>
      <c r="CD81" s="191"/>
      <c r="CE81" s="191"/>
      <c r="CF81" s="191"/>
      <c r="CG81" s="191"/>
      <c r="CH81" s="191"/>
      <c r="CI81" s="192"/>
      <c r="CJ81" s="190" t="s">
        <v>272</v>
      </c>
      <c r="CK81" s="191"/>
      <c r="CL81" s="191"/>
      <c r="CM81" s="191"/>
      <c r="CN81" s="191"/>
      <c r="CO81" s="191"/>
      <c r="CP81" s="191"/>
      <c r="CQ81" s="191"/>
      <c r="CR81" s="191"/>
      <c r="CS81" s="191"/>
      <c r="CT81" s="191"/>
      <c r="CU81" s="191"/>
      <c r="CV81" s="191"/>
      <c r="CW81" s="191"/>
      <c r="CX81" s="191"/>
      <c r="CY81" s="191"/>
      <c r="CZ81" s="191"/>
      <c r="DA81" s="192"/>
    </row>
    <row r="82" spans="1:105" s="37" customFormat="1" ht="12.75" x14ac:dyDescent="0.2">
      <c r="A82" s="185">
        <v>1</v>
      </c>
      <c r="B82" s="185"/>
      <c r="C82" s="185"/>
      <c r="D82" s="185"/>
      <c r="E82" s="185"/>
      <c r="F82" s="185"/>
      <c r="G82" s="185"/>
      <c r="H82" s="185">
        <v>2</v>
      </c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5"/>
      <c r="BA82" s="185"/>
      <c r="BB82" s="185"/>
      <c r="BC82" s="185"/>
      <c r="BD82" s="185">
        <v>3</v>
      </c>
      <c r="BE82" s="185"/>
      <c r="BF82" s="185"/>
      <c r="BG82" s="185"/>
      <c r="BH82" s="185"/>
      <c r="BI82" s="185"/>
      <c r="BJ82" s="185"/>
      <c r="BK82" s="185"/>
      <c r="BL82" s="185"/>
      <c r="BM82" s="185"/>
      <c r="BN82" s="185"/>
      <c r="BO82" s="185"/>
      <c r="BP82" s="185"/>
      <c r="BQ82" s="185"/>
      <c r="BR82" s="185"/>
      <c r="BS82" s="185"/>
      <c r="BT82" s="185">
        <v>4</v>
      </c>
      <c r="BU82" s="185"/>
      <c r="BV82" s="185"/>
      <c r="BW82" s="185"/>
      <c r="BX82" s="185"/>
      <c r="BY82" s="185"/>
      <c r="BZ82" s="185"/>
      <c r="CA82" s="185"/>
      <c r="CB82" s="185"/>
      <c r="CC82" s="185"/>
      <c r="CD82" s="185"/>
      <c r="CE82" s="185"/>
      <c r="CF82" s="185"/>
      <c r="CG82" s="185"/>
      <c r="CH82" s="185"/>
      <c r="CI82" s="185"/>
      <c r="CJ82" s="185">
        <v>5</v>
      </c>
      <c r="CK82" s="185"/>
      <c r="CL82" s="185"/>
      <c r="CM82" s="185"/>
      <c r="CN82" s="185"/>
      <c r="CO82" s="185"/>
      <c r="CP82" s="185"/>
      <c r="CQ82" s="185"/>
      <c r="CR82" s="185"/>
      <c r="CS82" s="185"/>
      <c r="CT82" s="185"/>
      <c r="CU82" s="185"/>
      <c r="CV82" s="185"/>
      <c r="CW82" s="185"/>
      <c r="CX82" s="185"/>
      <c r="CY82" s="185"/>
      <c r="CZ82" s="185"/>
      <c r="DA82" s="185"/>
    </row>
    <row r="83" spans="1:105" s="38" customFormat="1" ht="15" customHeight="1" x14ac:dyDescent="0.2">
      <c r="A83" s="180"/>
      <c r="B83" s="180"/>
      <c r="C83" s="180"/>
      <c r="D83" s="180"/>
      <c r="E83" s="180"/>
      <c r="F83" s="180"/>
      <c r="G83" s="180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79"/>
      <c r="BE83" s="179"/>
      <c r="BF83" s="179"/>
      <c r="BG83" s="179"/>
      <c r="BH83" s="179"/>
      <c r="BI83" s="179"/>
      <c r="BJ83" s="179"/>
      <c r="BK83" s="179"/>
      <c r="BL83" s="179"/>
      <c r="BM83" s="179"/>
      <c r="BN83" s="179"/>
      <c r="BO83" s="179"/>
      <c r="BP83" s="179"/>
      <c r="BQ83" s="179"/>
      <c r="BR83" s="179"/>
      <c r="BS83" s="179"/>
      <c r="BT83" s="179"/>
      <c r="BU83" s="179"/>
      <c r="BV83" s="179"/>
      <c r="BW83" s="179"/>
      <c r="BX83" s="179"/>
      <c r="BY83" s="179"/>
      <c r="BZ83" s="179"/>
      <c r="CA83" s="179"/>
      <c r="CB83" s="179"/>
      <c r="CC83" s="179"/>
      <c r="CD83" s="179"/>
      <c r="CE83" s="179"/>
      <c r="CF83" s="179"/>
      <c r="CG83" s="179"/>
      <c r="CH83" s="179"/>
      <c r="CI83" s="179"/>
      <c r="CJ83" s="179"/>
      <c r="CK83" s="179"/>
      <c r="CL83" s="179"/>
      <c r="CM83" s="179"/>
      <c r="CN83" s="179"/>
      <c r="CO83" s="179"/>
      <c r="CP83" s="179"/>
      <c r="CQ83" s="179"/>
      <c r="CR83" s="179"/>
      <c r="CS83" s="179"/>
      <c r="CT83" s="179"/>
      <c r="CU83" s="179"/>
      <c r="CV83" s="179"/>
      <c r="CW83" s="179"/>
      <c r="CX83" s="179"/>
      <c r="CY83" s="179"/>
      <c r="CZ83" s="179"/>
      <c r="DA83" s="179"/>
    </row>
    <row r="84" spans="1:105" s="38" customFormat="1" ht="15" customHeight="1" x14ac:dyDescent="0.2">
      <c r="A84" s="180"/>
      <c r="B84" s="180"/>
      <c r="C84" s="180"/>
      <c r="D84" s="180"/>
      <c r="E84" s="180"/>
      <c r="F84" s="180"/>
      <c r="G84" s="180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79"/>
      <c r="BE84" s="179"/>
      <c r="BF84" s="179"/>
      <c r="BG84" s="179"/>
      <c r="BH84" s="179"/>
      <c r="BI84" s="179"/>
      <c r="BJ84" s="179"/>
      <c r="BK84" s="179"/>
      <c r="BL84" s="179"/>
      <c r="BM84" s="179"/>
      <c r="BN84" s="179"/>
      <c r="BO84" s="179"/>
      <c r="BP84" s="179"/>
      <c r="BQ84" s="179"/>
      <c r="BR84" s="179"/>
      <c r="BS84" s="179"/>
      <c r="BT84" s="179"/>
      <c r="BU84" s="179"/>
      <c r="BV84" s="179"/>
      <c r="BW84" s="179"/>
      <c r="BX84" s="179"/>
      <c r="BY84" s="179"/>
      <c r="BZ84" s="179"/>
      <c r="CA84" s="179"/>
      <c r="CB84" s="179"/>
      <c r="CC84" s="179"/>
      <c r="CD84" s="179"/>
      <c r="CE84" s="179"/>
      <c r="CF84" s="179"/>
      <c r="CG84" s="179"/>
      <c r="CH84" s="179"/>
      <c r="CI84" s="179"/>
      <c r="CJ84" s="179"/>
      <c r="CK84" s="179"/>
      <c r="CL84" s="179"/>
      <c r="CM84" s="179"/>
      <c r="CN84" s="179"/>
      <c r="CO84" s="179"/>
      <c r="CP84" s="179"/>
      <c r="CQ84" s="179"/>
      <c r="CR84" s="179"/>
      <c r="CS84" s="179"/>
      <c r="CT84" s="179"/>
      <c r="CU84" s="179"/>
      <c r="CV84" s="179"/>
      <c r="CW84" s="179"/>
      <c r="CX84" s="179"/>
      <c r="CY84" s="179"/>
      <c r="CZ84" s="179"/>
      <c r="DA84" s="179"/>
    </row>
    <row r="85" spans="1:105" s="38" customFormat="1" ht="15" customHeight="1" x14ac:dyDescent="0.2">
      <c r="A85" s="180"/>
      <c r="B85" s="180"/>
      <c r="C85" s="180"/>
      <c r="D85" s="180"/>
      <c r="E85" s="180"/>
      <c r="F85" s="180"/>
      <c r="G85" s="180"/>
      <c r="H85" s="183" t="s">
        <v>231</v>
      </c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3"/>
      <c r="AU85" s="183"/>
      <c r="AV85" s="183"/>
      <c r="AW85" s="183"/>
      <c r="AX85" s="183"/>
      <c r="AY85" s="183"/>
      <c r="AZ85" s="183"/>
      <c r="BA85" s="183"/>
      <c r="BB85" s="183"/>
      <c r="BC85" s="184"/>
      <c r="BD85" s="179" t="s">
        <v>232</v>
      </c>
      <c r="BE85" s="179"/>
      <c r="BF85" s="179"/>
      <c r="BG85" s="179"/>
      <c r="BH85" s="179"/>
      <c r="BI85" s="179"/>
      <c r="BJ85" s="179"/>
      <c r="BK85" s="179"/>
      <c r="BL85" s="179"/>
      <c r="BM85" s="179"/>
      <c r="BN85" s="179"/>
      <c r="BO85" s="179"/>
      <c r="BP85" s="179"/>
      <c r="BQ85" s="179"/>
      <c r="BR85" s="179"/>
      <c r="BS85" s="179"/>
      <c r="BT85" s="179" t="s">
        <v>232</v>
      </c>
      <c r="BU85" s="179"/>
      <c r="BV85" s="179"/>
      <c r="BW85" s="179"/>
      <c r="BX85" s="179"/>
      <c r="BY85" s="179"/>
      <c r="BZ85" s="179"/>
      <c r="CA85" s="179"/>
      <c r="CB85" s="179"/>
      <c r="CC85" s="179"/>
      <c r="CD85" s="179"/>
      <c r="CE85" s="179"/>
      <c r="CF85" s="179"/>
      <c r="CG85" s="179"/>
      <c r="CH85" s="179"/>
      <c r="CI85" s="179"/>
      <c r="CJ85" s="179"/>
      <c r="CK85" s="179"/>
      <c r="CL85" s="179"/>
      <c r="CM85" s="179"/>
      <c r="CN85" s="179"/>
      <c r="CO85" s="179"/>
      <c r="CP85" s="179"/>
      <c r="CQ85" s="179"/>
      <c r="CR85" s="179"/>
      <c r="CS85" s="179"/>
      <c r="CT85" s="179"/>
      <c r="CU85" s="179"/>
      <c r="CV85" s="179"/>
      <c r="CW85" s="179"/>
      <c r="CX85" s="179"/>
      <c r="CY85" s="179"/>
      <c r="CZ85" s="179"/>
      <c r="DA85" s="179"/>
    </row>
    <row r="87" spans="1:105" s="33" customFormat="1" ht="14.25" x14ac:dyDescent="0.2">
      <c r="A87" s="198" t="s">
        <v>280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198"/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  <c r="BZ87" s="198"/>
      <c r="CA87" s="198"/>
      <c r="CB87" s="198"/>
      <c r="CC87" s="198"/>
      <c r="CD87" s="198"/>
      <c r="CE87" s="198"/>
      <c r="CF87" s="198"/>
      <c r="CG87" s="198"/>
      <c r="CH87" s="198"/>
      <c r="CI87" s="198"/>
      <c r="CJ87" s="198"/>
      <c r="CK87" s="198"/>
      <c r="CL87" s="198"/>
      <c r="CM87" s="198"/>
      <c r="CN87" s="198"/>
      <c r="CO87" s="198"/>
      <c r="CP87" s="198"/>
      <c r="CQ87" s="198"/>
      <c r="CR87" s="198"/>
      <c r="CS87" s="198"/>
      <c r="CT87" s="198"/>
      <c r="CU87" s="198"/>
      <c r="CV87" s="198"/>
      <c r="CW87" s="198"/>
      <c r="CX87" s="198"/>
      <c r="CY87" s="198"/>
      <c r="CZ87" s="198"/>
      <c r="DA87" s="198"/>
    </row>
    <row r="88" spans="1:105" ht="6" customHeight="1" x14ac:dyDescent="0.25"/>
    <row r="89" spans="1:105" s="33" customFormat="1" ht="14.25" x14ac:dyDescent="0.2">
      <c r="A89" s="33" t="s">
        <v>217</v>
      </c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199"/>
      <c r="BO89" s="199"/>
      <c r="BP89" s="199"/>
      <c r="BQ89" s="199"/>
      <c r="BR89" s="199"/>
      <c r="BS89" s="199"/>
      <c r="BT89" s="199"/>
      <c r="BU89" s="199"/>
      <c r="BV89" s="199"/>
      <c r="BW89" s="199"/>
      <c r="BX89" s="199"/>
      <c r="BY89" s="199"/>
      <c r="BZ89" s="199"/>
      <c r="CA89" s="199"/>
      <c r="CB89" s="199"/>
      <c r="CC89" s="199"/>
      <c r="CD89" s="199"/>
      <c r="CE89" s="199"/>
      <c r="CF89" s="199"/>
      <c r="CG89" s="199"/>
      <c r="CH89" s="199"/>
      <c r="CI89" s="199"/>
      <c r="CJ89" s="199"/>
      <c r="CK89" s="199"/>
      <c r="CL89" s="199"/>
      <c r="CM89" s="199"/>
      <c r="CN89" s="199"/>
      <c r="CO89" s="199"/>
      <c r="CP89" s="199"/>
      <c r="CQ89" s="199"/>
      <c r="CR89" s="199"/>
      <c r="CS89" s="199"/>
      <c r="CT89" s="199"/>
      <c r="CU89" s="199"/>
      <c r="CV89" s="199"/>
      <c r="CW89" s="199"/>
      <c r="CX89" s="199"/>
      <c r="CY89" s="199"/>
      <c r="CZ89" s="199"/>
      <c r="DA89" s="199"/>
    </row>
    <row r="90" spans="1:105" s="33" customFormat="1" ht="6" customHeight="1" x14ac:dyDescent="0.2"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</row>
    <row r="91" spans="1:105" s="33" customFormat="1" ht="14.25" x14ac:dyDescent="0.2">
      <c r="A91" s="200" t="s">
        <v>218</v>
      </c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  <c r="BI91" s="201"/>
      <c r="BJ91" s="201"/>
      <c r="BK91" s="201"/>
      <c r="BL91" s="201"/>
      <c r="BM91" s="201"/>
      <c r="BN91" s="201"/>
      <c r="BO91" s="201"/>
      <c r="BP91" s="201"/>
      <c r="BQ91" s="201"/>
      <c r="BR91" s="201"/>
      <c r="BS91" s="201"/>
      <c r="BT91" s="201"/>
      <c r="BU91" s="201"/>
      <c r="BV91" s="201"/>
      <c r="BW91" s="201"/>
      <c r="BX91" s="201"/>
      <c r="BY91" s="201"/>
      <c r="BZ91" s="201"/>
      <c r="CA91" s="201"/>
      <c r="CB91" s="201"/>
      <c r="CC91" s="201"/>
      <c r="CD91" s="201"/>
      <c r="CE91" s="201"/>
      <c r="CF91" s="201"/>
      <c r="CG91" s="201"/>
      <c r="CH91" s="201"/>
      <c r="CI91" s="201"/>
      <c r="CJ91" s="201"/>
      <c r="CK91" s="201"/>
      <c r="CL91" s="201"/>
      <c r="CM91" s="201"/>
      <c r="CN91" s="201"/>
      <c r="CO91" s="201"/>
      <c r="CP91" s="201"/>
      <c r="CQ91" s="201"/>
      <c r="CR91" s="201"/>
      <c r="CS91" s="201"/>
      <c r="CT91" s="201"/>
      <c r="CU91" s="201"/>
      <c r="CV91" s="201"/>
      <c r="CW91" s="201"/>
      <c r="CX91" s="201"/>
      <c r="CY91" s="201"/>
      <c r="CZ91" s="201"/>
      <c r="DA91" s="201"/>
    </row>
    <row r="92" spans="1:105" ht="10.5" customHeight="1" x14ac:dyDescent="0.25"/>
    <row r="93" spans="1:105" s="33" customFormat="1" ht="14.25" x14ac:dyDescent="0.2">
      <c r="A93" s="198" t="s">
        <v>281</v>
      </c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  <c r="BZ93" s="198"/>
      <c r="CA93" s="198"/>
      <c r="CB93" s="198"/>
      <c r="CC93" s="198"/>
      <c r="CD93" s="198"/>
      <c r="CE93" s="198"/>
      <c r="CF93" s="198"/>
      <c r="CG93" s="198"/>
      <c r="CH93" s="198"/>
      <c r="CI93" s="198"/>
      <c r="CJ93" s="198"/>
      <c r="CK93" s="198"/>
      <c r="CL93" s="198"/>
      <c r="CM93" s="198"/>
      <c r="CN93" s="198"/>
      <c r="CO93" s="198"/>
      <c r="CP93" s="198"/>
      <c r="CQ93" s="198"/>
      <c r="CR93" s="198"/>
      <c r="CS93" s="198"/>
      <c r="CT93" s="198"/>
      <c r="CU93" s="198"/>
      <c r="CV93" s="198"/>
      <c r="CW93" s="198"/>
      <c r="CX93" s="198"/>
      <c r="CY93" s="198"/>
      <c r="CZ93" s="198"/>
      <c r="DA93" s="198"/>
    </row>
    <row r="94" spans="1:105" ht="10.5" customHeight="1" x14ac:dyDescent="0.25"/>
    <row r="95" spans="1:105" s="36" customFormat="1" ht="45" customHeight="1" x14ac:dyDescent="0.2">
      <c r="A95" s="186" t="s">
        <v>220</v>
      </c>
      <c r="B95" s="187"/>
      <c r="C95" s="187"/>
      <c r="D95" s="187"/>
      <c r="E95" s="187"/>
      <c r="F95" s="187"/>
      <c r="G95" s="188"/>
      <c r="H95" s="186" t="s">
        <v>274</v>
      </c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8"/>
      <c r="AP95" s="186" t="s">
        <v>282</v>
      </c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8"/>
      <c r="BF95" s="186" t="s">
        <v>283</v>
      </c>
      <c r="BG95" s="187"/>
      <c r="BH95" s="187"/>
      <c r="BI95" s="187"/>
      <c r="BJ95" s="187"/>
      <c r="BK95" s="187"/>
      <c r="BL95" s="187"/>
      <c r="BM95" s="187"/>
      <c r="BN95" s="187"/>
      <c r="BO95" s="187"/>
      <c r="BP95" s="187"/>
      <c r="BQ95" s="187"/>
      <c r="BR95" s="187"/>
      <c r="BS95" s="187"/>
      <c r="BT95" s="187"/>
      <c r="BU95" s="188"/>
      <c r="BV95" s="186" t="s">
        <v>284</v>
      </c>
      <c r="BW95" s="187"/>
      <c r="BX95" s="187"/>
      <c r="BY95" s="187"/>
      <c r="BZ95" s="187"/>
      <c r="CA95" s="187"/>
      <c r="CB95" s="187"/>
      <c r="CC95" s="187"/>
      <c r="CD95" s="187"/>
      <c r="CE95" s="187"/>
      <c r="CF95" s="187"/>
      <c r="CG95" s="187"/>
      <c r="CH95" s="187"/>
      <c r="CI95" s="187"/>
      <c r="CJ95" s="187"/>
      <c r="CK95" s="188"/>
      <c r="CL95" s="186" t="s">
        <v>238</v>
      </c>
      <c r="CM95" s="187"/>
      <c r="CN95" s="187"/>
      <c r="CO95" s="187"/>
      <c r="CP95" s="187"/>
      <c r="CQ95" s="187"/>
      <c r="CR95" s="187"/>
      <c r="CS95" s="187"/>
      <c r="CT95" s="187"/>
      <c r="CU95" s="187"/>
      <c r="CV95" s="187"/>
      <c r="CW95" s="187"/>
      <c r="CX95" s="187"/>
      <c r="CY95" s="187"/>
      <c r="CZ95" s="187"/>
      <c r="DA95" s="188"/>
    </row>
    <row r="96" spans="1:105" s="37" customFormat="1" ht="12.75" x14ac:dyDescent="0.2">
      <c r="A96" s="185">
        <v>1</v>
      </c>
      <c r="B96" s="185"/>
      <c r="C96" s="185"/>
      <c r="D96" s="185"/>
      <c r="E96" s="185"/>
      <c r="F96" s="185"/>
      <c r="G96" s="185"/>
      <c r="H96" s="185">
        <v>2</v>
      </c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>
        <v>3</v>
      </c>
      <c r="AQ96" s="185"/>
      <c r="AR96" s="185"/>
      <c r="AS96" s="185"/>
      <c r="AT96" s="185"/>
      <c r="AU96" s="185"/>
      <c r="AV96" s="185"/>
      <c r="AW96" s="185"/>
      <c r="AX96" s="185"/>
      <c r="AY96" s="185"/>
      <c r="AZ96" s="185"/>
      <c r="BA96" s="185"/>
      <c r="BB96" s="185"/>
      <c r="BC96" s="185"/>
      <c r="BD96" s="185"/>
      <c r="BE96" s="185"/>
      <c r="BF96" s="185">
        <v>4</v>
      </c>
      <c r="BG96" s="185"/>
      <c r="BH96" s="185"/>
      <c r="BI96" s="185"/>
      <c r="BJ96" s="185"/>
      <c r="BK96" s="185"/>
      <c r="BL96" s="185"/>
      <c r="BM96" s="185"/>
      <c r="BN96" s="185"/>
      <c r="BO96" s="185"/>
      <c r="BP96" s="185"/>
      <c r="BQ96" s="185"/>
      <c r="BR96" s="185"/>
      <c r="BS96" s="185"/>
      <c r="BT96" s="185"/>
      <c r="BU96" s="185"/>
      <c r="BV96" s="185">
        <v>5</v>
      </c>
      <c r="BW96" s="185"/>
      <c r="BX96" s="185"/>
      <c r="BY96" s="185"/>
      <c r="BZ96" s="185"/>
      <c r="CA96" s="185"/>
      <c r="CB96" s="185"/>
      <c r="CC96" s="185"/>
      <c r="CD96" s="185"/>
      <c r="CE96" s="185"/>
      <c r="CF96" s="185"/>
      <c r="CG96" s="185"/>
      <c r="CH96" s="185"/>
      <c r="CI96" s="185"/>
      <c r="CJ96" s="185"/>
      <c r="CK96" s="185"/>
      <c r="CL96" s="185">
        <v>6</v>
      </c>
      <c r="CM96" s="185"/>
      <c r="CN96" s="185"/>
      <c r="CO96" s="185"/>
      <c r="CP96" s="185"/>
      <c r="CQ96" s="185"/>
      <c r="CR96" s="185"/>
      <c r="CS96" s="185"/>
      <c r="CT96" s="185"/>
      <c r="CU96" s="185"/>
      <c r="CV96" s="185"/>
      <c r="CW96" s="185"/>
      <c r="CX96" s="185"/>
      <c r="CY96" s="185"/>
      <c r="CZ96" s="185"/>
      <c r="DA96" s="185"/>
    </row>
    <row r="97" spans="1:105" s="38" customFormat="1" ht="15" customHeight="1" x14ac:dyDescent="0.2">
      <c r="A97" s="180"/>
      <c r="B97" s="180"/>
      <c r="C97" s="180"/>
      <c r="D97" s="180"/>
      <c r="E97" s="180"/>
      <c r="F97" s="180"/>
      <c r="G97" s="180"/>
      <c r="H97" s="181" t="s">
        <v>30</v>
      </c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79">
        <v>2</v>
      </c>
      <c r="AQ97" s="179"/>
      <c r="AR97" s="179"/>
      <c r="AS97" s="179"/>
      <c r="AT97" s="179"/>
      <c r="AU97" s="179"/>
      <c r="AV97" s="179"/>
      <c r="AW97" s="179"/>
      <c r="AX97" s="179"/>
      <c r="AY97" s="179"/>
      <c r="AZ97" s="179"/>
      <c r="BA97" s="179"/>
      <c r="BB97" s="179"/>
      <c r="BC97" s="179"/>
      <c r="BD97" s="179"/>
      <c r="BE97" s="179"/>
      <c r="BF97" s="179">
        <v>12</v>
      </c>
      <c r="BG97" s="179"/>
      <c r="BH97" s="179"/>
      <c r="BI97" s="179"/>
      <c r="BJ97" s="179"/>
      <c r="BK97" s="179"/>
      <c r="BL97" s="179"/>
      <c r="BM97" s="179"/>
      <c r="BN97" s="179"/>
      <c r="BO97" s="179"/>
      <c r="BP97" s="179"/>
      <c r="BQ97" s="179"/>
      <c r="BR97" s="179"/>
      <c r="BS97" s="179"/>
      <c r="BT97" s="179"/>
      <c r="BU97" s="179"/>
      <c r="BV97" s="179">
        <v>3897.63</v>
      </c>
      <c r="BW97" s="179"/>
      <c r="BX97" s="179"/>
      <c r="BY97" s="179"/>
      <c r="BZ97" s="179"/>
      <c r="CA97" s="179"/>
      <c r="CB97" s="179"/>
      <c r="CC97" s="179"/>
      <c r="CD97" s="179"/>
      <c r="CE97" s="179"/>
      <c r="CF97" s="179"/>
      <c r="CG97" s="179"/>
      <c r="CH97" s="179"/>
      <c r="CI97" s="179"/>
      <c r="CJ97" s="179"/>
      <c r="CK97" s="179"/>
      <c r="CL97" s="179">
        <v>93543</v>
      </c>
      <c r="CM97" s="179"/>
      <c r="CN97" s="179"/>
      <c r="CO97" s="179"/>
      <c r="CP97" s="179"/>
      <c r="CQ97" s="179"/>
      <c r="CR97" s="179"/>
      <c r="CS97" s="179"/>
      <c r="CT97" s="179"/>
      <c r="CU97" s="179"/>
      <c r="CV97" s="179"/>
      <c r="CW97" s="179"/>
      <c r="CX97" s="179"/>
      <c r="CY97" s="179"/>
      <c r="CZ97" s="179"/>
      <c r="DA97" s="179"/>
    </row>
    <row r="98" spans="1:105" s="38" customFormat="1" ht="15" customHeight="1" x14ac:dyDescent="0.2">
      <c r="A98" s="180"/>
      <c r="B98" s="180"/>
      <c r="C98" s="180"/>
      <c r="D98" s="180"/>
      <c r="E98" s="180"/>
      <c r="F98" s="180"/>
      <c r="G98" s="180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79"/>
      <c r="AQ98" s="179"/>
      <c r="AR98" s="179"/>
      <c r="AS98" s="179"/>
      <c r="AT98" s="179"/>
      <c r="AU98" s="179"/>
      <c r="AV98" s="179"/>
      <c r="AW98" s="179"/>
      <c r="AX98" s="179"/>
      <c r="AY98" s="179"/>
      <c r="AZ98" s="179"/>
      <c r="BA98" s="179"/>
      <c r="BB98" s="179"/>
      <c r="BC98" s="179"/>
      <c r="BD98" s="179"/>
      <c r="BE98" s="179"/>
      <c r="BF98" s="179"/>
      <c r="BG98" s="179"/>
      <c r="BH98" s="179"/>
      <c r="BI98" s="179"/>
      <c r="BJ98" s="179"/>
      <c r="BK98" s="179"/>
      <c r="BL98" s="179"/>
      <c r="BM98" s="179"/>
      <c r="BN98" s="179"/>
      <c r="BO98" s="179"/>
      <c r="BP98" s="179"/>
      <c r="BQ98" s="179"/>
      <c r="BR98" s="179"/>
      <c r="BS98" s="179"/>
      <c r="BT98" s="179"/>
      <c r="BU98" s="179"/>
      <c r="BV98" s="179"/>
      <c r="BW98" s="179"/>
      <c r="BX98" s="179"/>
      <c r="BY98" s="179"/>
      <c r="BZ98" s="179"/>
      <c r="CA98" s="179"/>
      <c r="CB98" s="179"/>
      <c r="CC98" s="179"/>
      <c r="CD98" s="179"/>
      <c r="CE98" s="179"/>
      <c r="CF98" s="179"/>
      <c r="CG98" s="179"/>
      <c r="CH98" s="179"/>
      <c r="CI98" s="179"/>
      <c r="CJ98" s="179"/>
      <c r="CK98" s="179"/>
      <c r="CL98" s="179"/>
      <c r="CM98" s="179"/>
      <c r="CN98" s="179"/>
      <c r="CO98" s="179"/>
      <c r="CP98" s="179"/>
      <c r="CQ98" s="179"/>
      <c r="CR98" s="179"/>
      <c r="CS98" s="179"/>
      <c r="CT98" s="179"/>
      <c r="CU98" s="179"/>
      <c r="CV98" s="179"/>
      <c r="CW98" s="179"/>
      <c r="CX98" s="179"/>
      <c r="CY98" s="179"/>
      <c r="CZ98" s="179"/>
      <c r="DA98" s="179"/>
    </row>
    <row r="99" spans="1:105" s="38" customFormat="1" ht="15" customHeight="1" x14ac:dyDescent="0.2">
      <c r="A99" s="180"/>
      <c r="B99" s="180"/>
      <c r="C99" s="180"/>
      <c r="D99" s="180"/>
      <c r="E99" s="180"/>
      <c r="F99" s="180"/>
      <c r="G99" s="180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79"/>
      <c r="AQ99" s="179"/>
      <c r="AR99" s="179"/>
      <c r="AS99" s="179"/>
      <c r="AT99" s="179"/>
      <c r="AU99" s="179"/>
      <c r="AV99" s="179"/>
      <c r="AW99" s="179"/>
      <c r="AX99" s="179"/>
      <c r="AY99" s="179"/>
      <c r="AZ99" s="179"/>
      <c r="BA99" s="179"/>
      <c r="BB99" s="179"/>
      <c r="BC99" s="179"/>
      <c r="BD99" s="179"/>
      <c r="BE99" s="179"/>
      <c r="BF99" s="179"/>
      <c r="BG99" s="179"/>
      <c r="BH99" s="179"/>
      <c r="BI99" s="179"/>
      <c r="BJ99" s="179"/>
      <c r="BK99" s="179"/>
      <c r="BL99" s="179"/>
      <c r="BM99" s="179"/>
      <c r="BN99" s="179"/>
      <c r="BO99" s="179"/>
      <c r="BP99" s="179"/>
      <c r="BQ99" s="179"/>
      <c r="BR99" s="179"/>
      <c r="BS99" s="179"/>
      <c r="BT99" s="179"/>
      <c r="BU99" s="179"/>
      <c r="BV99" s="179"/>
      <c r="BW99" s="179"/>
      <c r="BX99" s="179"/>
      <c r="BY99" s="179"/>
      <c r="BZ99" s="179"/>
      <c r="CA99" s="179"/>
      <c r="CB99" s="179"/>
      <c r="CC99" s="179"/>
      <c r="CD99" s="179"/>
      <c r="CE99" s="179"/>
      <c r="CF99" s="179"/>
      <c r="CG99" s="179"/>
      <c r="CH99" s="179"/>
      <c r="CI99" s="179"/>
      <c r="CJ99" s="179"/>
      <c r="CK99" s="179"/>
      <c r="CL99" s="179"/>
      <c r="CM99" s="179"/>
      <c r="CN99" s="179"/>
      <c r="CO99" s="179"/>
      <c r="CP99" s="179"/>
      <c r="CQ99" s="179"/>
      <c r="CR99" s="179"/>
      <c r="CS99" s="179"/>
      <c r="CT99" s="179"/>
      <c r="CU99" s="179"/>
      <c r="CV99" s="179"/>
      <c r="CW99" s="179"/>
      <c r="CX99" s="179"/>
      <c r="CY99" s="179"/>
      <c r="CZ99" s="179"/>
      <c r="DA99" s="179"/>
    </row>
    <row r="100" spans="1:105" s="38" customFormat="1" ht="15" customHeight="1" x14ac:dyDescent="0.2">
      <c r="A100" s="180"/>
      <c r="B100" s="180"/>
      <c r="C100" s="180"/>
      <c r="D100" s="180"/>
      <c r="E100" s="180"/>
      <c r="F100" s="180"/>
      <c r="G100" s="180"/>
      <c r="H100" s="245" t="s">
        <v>285</v>
      </c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6"/>
      <c r="AI100" s="246"/>
      <c r="AJ100" s="246"/>
      <c r="AK100" s="246"/>
      <c r="AL100" s="246"/>
      <c r="AM100" s="246"/>
      <c r="AN100" s="246"/>
      <c r="AO100" s="247"/>
      <c r="AP100" s="179" t="s">
        <v>232</v>
      </c>
      <c r="AQ100" s="179"/>
      <c r="AR100" s="179"/>
      <c r="AS100" s="179"/>
      <c r="AT100" s="179"/>
      <c r="AU100" s="179"/>
      <c r="AV100" s="179"/>
      <c r="AW100" s="179"/>
      <c r="AX100" s="179"/>
      <c r="AY100" s="179"/>
      <c r="AZ100" s="179"/>
      <c r="BA100" s="179"/>
      <c r="BB100" s="179"/>
      <c r="BC100" s="179"/>
      <c r="BD100" s="179"/>
      <c r="BE100" s="179"/>
      <c r="BF100" s="179" t="s">
        <v>232</v>
      </c>
      <c r="BG100" s="179"/>
      <c r="BH100" s="179"/>
      <c r="BI100" s="179"/>
      <c r="BJ100" s="179"/>
      <c r="BK100" s="179"/>
      <c r="BL100" s="179"/>
      <c r="BM100" s="179"/>
      <c r="BN100" s="179"/>
      <c r="BO100" s="179"/>
      <c r="BP100" s="179"/>
      <c r="BQ100" s="179"/>
      <c r="BR100" s="179"/>
      <c r="BS100" s="179"/>
      <c r="BT100" s="179"/>
      <c r="BU100" s="179"/>
      <c r="BV100" s="179" t="s">
        <v>232</v>
      </c>
      <c r="BW100" s="179"/>
      <c r="BX100" s="179"/>
      <c r="BY100" s="179"/>
      <c r="BZ100" s="179"/>
      <c r="CA100" s="179"/>
      <c r="CB100" s="179"/>
      <c r="CC100" s="179"/>
      <c r="CD100" s="179"/>
      <c r="CE100" s="179"/>
      <c r="CF100" s="179"/>
      <c r="CG100" s="179"/>
      <c r="CH100" s="179"/>
      <c r="CI100" s="179"/>
      <c r="CJ100" s="179"/>
      <c r="CK100" s="179"/>
      <c r="CL100" s="179"/>
      <c r="CM100" s="179"/>
      <c r="CN100" s="179"/>
      <c r="CO100" s="179"/>
      <c r="CP100" s="179"/>
      <c r="CQ100" s="179"/>
      <c r="CR100" s="179"/>
      <c r="CS100" s="179"/>
      <c r="CT100" s="179"/>
      <c r="CU100" s="179"/>
      <c r="CV100" s="179"/>
      <c r="CW100" s="179"/>
      <c r="CX100" s="179"/>
      <c r="CY100" s="179"/>
      <c r="CZ100" s="179"/>
      <c r="DA100" s="179"/>
    </row>
    <row r="101" spans="1:105" ht="10.5" customHeight="1" x14ac:dyDescent="0.25"/>
    <row r="102" spans="1:105" s="33" customFormat="1" ht="14.25" x14ac:dyDescent="0.2">
      <c r="A102" s="198" t="s">
        <v>286</v>
      </c>
      <c r="B102" s="198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198"/>
      <c r="AZ102" s="19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  <c r="BZ102" s="198"/>
      <c r="CA102" s="198"/>
      <c r="CB102" s="198"/>
      <c r="CC102" s="198"/>
      <c r="CD102" s="198"/>
      <c r="CE102" s="198"/>
      <c r="CF102" s="198"/>
      <c r="CG102" s="198"/>
      <c r="CH102" s="198"/>
      <c r="CI102" s="198"/>
      <c r="CJ102" s="198"/>
      <c r="CK102" s="198"/>
      <c r="CL102" s="198"/>
      <c r="CM102" s="198"/>
      <c r="CN102" s="198"/>
      <c r="CO102" s="198"/>
      <c r="CP102" s="198"/>
      <c r="CQ102" s="198"/>
      <c r="CR102" s="198"/>
      <c r="CS102" s="198"/>
      <c r="CT102" s="198"/>
      <c r="CU102" s="198"/>
      <c r="CV102" s="198"/>
      <c r="CW102" s="198"/>
      <c r="CX102" s="198"/>
      <c r="CY102" s="198"/>
      <c r="CZ102" s="198"/>
      <c r="DA102" s="198"/>
    </row>
    <row r="103" spans="1:105" ht="10.5" customHeight="1" x14ac:dyDescent="0.25"/>
    <row r="104" spans="1:105" s="36" customFormat="1" ht="45" customHeight="1" x14ac:dyDescent="0.2">
      <c r="A104" s="190" t="s">
        <v>220</v>
      </c>
      <c r="B104" s="191"/>
      <c r="C104" s="191"/>
      <c r="D104" s="191"/>
      <c r="E104" s="191"/>
      <c r="F104" s="191"/>
      <c r="G104" s="192"/>
      <c r="H104" s="190" t="s">
        <v>274</v>
      </c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1"/>
      <c r="AZ104" s="191"/>
      <c r="BA104" s="191"/>
      <c r="BB104" s="191"/>
      <c r="BC104" s="192"/>
      <c r="BD104" s="190" t="s">
        <v>287</v>
      </c>
      <c r="BE104" s="191"/>
      <c r="BF104" s="191"/>
      <c r="BG104" s="191"/>
      <c r="BH104" s="191"/>
      <c r="BI104" s="191"/>
      <c r="BJ104" s="191"/>
      <c r="BK104" s="191"/>
      <c r="BL104" s="191"/>
      <c r="BM104" s="191"/>
      <c r="BN104" s="191"/>
      <c r="BO104" s="191"/>
      <c r="BP104" s="191"/>
      <c r="BQ104" s="191"/>
      <c r="BR104" s="191"/>
      <c r="BS104" s="192"/>
      <c r="BT104" s="190" t="s">
        <v>288</v>
      </c>
      <c r="BU104" s="191"/>
      <c r="BV104" s="191"/>
      <c r="BW104" s="191"/>
      <c r="BX104" s="191"/>
      <c r="BY104" s="191"/>
      <c r="BZ104" s="191"/>
      <c r="CA104" s="191"/>
      <c r="CB104" s="191"/>
      <c r="CC104" s="191"/>
      <c r="CD104" s="191"/>
      <c r="CE104" s="191"/>
      <c r="CF104" s="191"/>
      <c r="CG104" s="191"/>
      <c r="CH104" s="191"/>
      <c r="CI104" s="192"/>
      <c r="CJ104" s="190" t="s">
        <v>289</v>
      </c>
      <c r="CK104" s="191"/>
      <c r="CL104" s="191"/>
      <c r="CM104" s="191"/>
      <c r="CN104" s="191"/>
      <c r="CO104" s="191"/>
      <c r="CP104" s="191"/>
      <c r="CQ104" s="191"/>
      <c r="CR104" s="191"/>
      <c r="CS104" s="191"/>
      <c r="CT104" s="191"/>
      <c r="CU104" s="191"/>
      <c r="CV104" s="191"/>
      <c r="CW104" s="191"/>
      <c r="CX104" s="191"/>
      <c r="CY104" s="191"/>
      <c r="CZ104" s="191"/>
      <c r="DA104" s="192"/>
    </row>
    <row r="105" spans="1:105" s="37" customFormat="1" ht="12.75" x14ac:dyDescent="0.2">
      <c r="A105" s="185">
        <v>1</v>
      </c>
      <c r="B105" s="185"/>
      <c r="C105" s="185"/>
      <c r="D105" s="185"/>
      <c r="E105" s="185"/>
      <c r="F105" s="185"/>
      <c r="G105" s="185"/>
      <c r="H105" s="185">
        <v>2</v>
      </c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5"/>
      <c r="AQ105" s="185"/>
      <c r="AR105" s="185"/>
      <c r="AS105" s="185"/>
      <c r="AT105" s="185"/>
      <c r="AU105" s="185"/>
      <c r="AV105" s="185"/>
      <c r="AW105" s="185"/>
      <c r="AX105" s="185"/>
      <c r="AY105" s="185"/>
      <c r="AZ105" s="185"/>
      <c r="BA105" s="185"/>
      <c r="BB105" s="185"/>
      <c r="BC105" s="185"/>
      <c r="BD105" s="185">
        <v>3</v>
      </c>
      <c r="BE105" s="185"/>
      <c r="BF105" s="185"/>
      <c r="BG105" s="185"/>
      <c r="BH105" s="185"/>
      <c r="BI105" s="185"/>
      <c r="BJ105" s="185"/>
      <c r="BK105" s="185"/>
      <c r="BL105" s="185"/>
      <c r="BM105" s="185"/>
      <c r="BN105" s="185"/>
      <c r="BO105" s="185"/>
      <c r="BP105" s="185"/>
      <c r="BQ105" s="185"/>
      <c r="BR105" s="185"/>
      <c r="BS105" s="185"/>
      <c r="BT105" s="185">
        <v>4</v>
      </c>
      <c r="BU105" s="185"/>
      <c r="BV105" s="185"/>
      <c r="BW105" s="185"/>
      <c r="BX105" s="185"/>
      <c r="BY105" s="185"/>
      <c r="BZ105" s="185"/>
      <c r="CA105" s="185"/>
      <c r="CB105" s="185"/>
      <c r="CC105" s="185"/>
      <c r="CD105" s="185"/>
      <c r="CE105" s="185"/>
      <c r="CF105" s="185"/>
      <c r="CG105" s="185"/>
      <c r="CH105" s="185"/>
      <c r="CI105" s="185"/>
      <c r="CJ105" s="185">
        <v>5</v>
      </c>
      <c r="CK105" s="185"/>
      <c r="CL105" s="185"/>
      <c r="CM105" s="185"/>
      <c r="CN105" s="185"/>
      <c r="CO105" s="185"/>
      <c r="CP105" s="185"/>
      <c r="CQ105" s="185"/>
      <c r="CR105" s="185"/>
      <c r="CS105" s="185"/>
      <c r="CT105" s="185"/>
      <c r="CU105" s="185"/>
      <c r="CV105" s="185"/>
      <c r="CW105" s="185"/>
      <c r="CX105" s="185"/>
      <c r="CY105" s="185"/>
      <c r="CZ105" s="185"/>
      <c r="DA105" s="185"/>
    </row>
    <row r="106" spans="1:105" s="38" customFormat="1" ht="15" customHeight="1" x14ac:dyDescent="0.2">
      <c r="A106" s="180"/>
      <c r="B106" s="180"/>
      <c r="C106" s="180"/>
      <c r="D106" s="180"/>
      <c r="E106" s="180"/>
      <c r="F106" s="180"/>
      <c r="G106" s="180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  <c r="AS106" s="181"/>
      <c r="AT106" s="181"/>
      <c r="AU106" s="181"/>
      <c r="AV106" s="181"/>
      <c r="AW106" s="181"/>
      <c r="AX106" s="181"/>
      <c r="AY106" s="181"/>
      <c r="AZ106" s="181"/>
      <c r="BA106" s="181"/>
      <c r="BB106" s="181"/>
      <c r="BC106" s="181"/>
      <c r="BD106" s="179"/>
      <c r="BE106" s="179"/>
      <c r="BF106" s="179"/>
      <c r="BG106" s="179"/>
      <c r="BH106" s="179"/>
      <c r="BI106" s="179"/>
      <c r="BJ106" s="179"/>
      <c r="BK106" s="179"/>
      <c r="BL106" s="179"/>
      <c r="BM106" s="179"/>
      <c r="BN106" s="179"/>
      <c r="BO106" s="179"/>
      <c r="BP106" s="179"/>
      <c r="BQ106" s="179"/>
      <c r="BR106" s="179"/>
      <c r="BS106" s="179"/>
      <c r="BT106" s="179"/>
      <c r="BU106" s="179"/>
      <c r="BV106" s="179"/>
      <c r="BW106" s="179"/>
      <c r="BX106" s="179"/>
      <c r="BY106" s="179"/>
      <c r="BZ106" s="179"/>
      <c r="CA106" s="179"/>
      <c r="CB106" s="179"/>
      <c r="CC106" s="179"/>
      <c r="CD106" s="179"/>
      <c r="CE106" s="179"/>
      <c r="CF106" s="179"/>
      <c r="CG106" s="179"/>
      <c r="CH106" s="179"/>
      <c r="CI106" s="179"/>
      <c r="CJ106" s="179"/>
      <c r="CK106" s="179"/>
      <c r="CL106" s="179"/>
      <c r="CM106" s="179"/>
      <c r="CN106" s="179"/>
      <c r="CO106" s="179"/>
      <c r="CP106" s="179"/>
      <c r="CQ106" s="179"/>
      <c r="CR106" s="179"/>
      <c r="CS106" s="179"/>
      <c r="CT106" s="179"/>
      <c r="CU106" s="179"/>
      <c r="CV106" s="179"/>
      <c r="CW106" s="179"/>
      <c r="CX106" s="179"/>
      <c r="CY106" s="179"/>
      <c r="CZ106" s="179"/>
      <c r="DA106" s="179"/>
    </row>
    <row r="107" spans="1:105" s="38" customFormat="1" ht="15" customHeight="1" x14ac:dyDescent="0.2">
      <c r="A107" s="180"/>
      <c r="B107" s="180"/>
      <c r="C107" s="180"/>
      <c r="D107" s="180"/>
      <c r="E107" s="180"/>
      <c r="F107" s="180"/>
      <c r="G107" s="180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1"/>
      <c r="AQ107" s="181"/>
      <c r="AR107" s="181"/>
      <c r="AS107" s="181"/>
      <c r="AT107" s="181"/>
      <c r="AU107" s="181"/>
      <c r="AV107" s="181"/>
      <c r="AW107" s="181"/>
      <c r="AX107" s="181"/>
      <c r="AY107" s="181"/>
      <c r="AZ107" s="181"/>
      <c r="BA107" s="181"/>
      <c r="BB107" s="181"/>
      <c r="BC107" s="181"/>
      <c r="BD107" s="179"/>
      <c r="BE107" s="179"/>
      <c r="BF107" s="179"/>
      <c r="BG107" s="179"/>
      <c r="BH107" s="179"/>
      <c r="BI107" s="179"/>
      <c r="BJ107" s="179"/>
      <c r="BK107" s="179"/>
      <c r="BL107" s="179"/>
      <c r="BM107" s="179"/>
      <c r="BN107" s="179"/>
      <c r="BO107" s="179"/>
      <c r="BP107" s="179"/>
      <c r="BQ107" s="179"/>
      <c r="BR107" s="179"/>
      <c r="BS107" s="179"/>
      <c r="BT107" s="179"/>
      <c r="BU107" s="179"/>
      <c r="BV107" s="179"/>
      <c r="BW107" s="179"/>
      <c r="BX107" s="179"/>
      <c r="BY107" s="179"/>
      <c r="BZ107" s="179"/>
      <c r="CA107" s="179"/>
      <c r="CB107" s="179"/>
      <c r="CC107" s="179"/>
      <c r="CD107" s="179"/>
      <c r="CE107" s="179"/>
      <c r="CF107" s="179"/>
      <c r="CG107" s="179"/>
      <c r="CH107" s="179"/>
      <c r="CI107" s="179"/>
      <c r="CJ107" s="179"/>
      <c r="CK107" s="179"/>
      <c r="CL107" s="179"/>
      <c r="CM107" s="179"/>
      <c r="CN107" s="179"/>
      <c r="CO107" s="179"/>
      <c r="CP107" s="179"/>
      <c r="CQ107" s="179"/>
      <c r="CR107" s="179"/>
      <c r="CS107" s="179"/>
      <c r="CT107" s="179"/>
      <c r="CU107" s="179"/>
      <c r="CV107" s="179"/>
      <c r="CW107" s="179"/>
      <c r="CX107" s="179"/>
      <c r="CY107" s="179"/>
      <c r="CZ107" s="179"/>
      <c r="DA107" s="179"/>
    </row>
    <row r="108" spans="1:105" s="38" customFormat="1" ht="15" customHeight="1" x14ac:dyDescent="0.2">
      <c r="A108" s="180"/>
      <c r="B108" s="180"/>
      <c r="C108" s="180"/>
      <c r="D108" s="180"/>
      <c r="E108" s="180"/>
      <c r="F108" s="180"/>
      <c r="G108" s="180"/>
      <c r="H108" s="183" t="s">
        <v>231</v>
      </c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83"/>
      <c r="AF108" s="183"/>
      <c r="AG108" s="183"/>
      <c r="AH108" s="183"/>
      <c r="AI108" s="183"/>
      <c r="AJ108" s="183"/>
      <c r="AK108" s="183"/>
      <c r="AL108" s="183"/>
      <c r="AM108" s="183"/>
      <c r="AN108" s="183"/>
      <c r="AO108" s="183"/>
      <c r="AP108" s="183"/>
      <c r="AQ108" s="183"/>
      <c r="AR108" s="183"/>
      <c r="AS108" s="183"/>
      <c r="AT108" s="183"/>
      <c r="AU108" s="183"/>
      <c r="AV108" s="183"/>
      <c r="AW108" s="183"/>
      <c r="AX108" s="183"/>
      <c r="AY108" s="183"/>
      <c r="AZ108" s="183"/>
      <c r="BA108" s="183"/>
      <c r="BB108" s="183"/>
      <c r="BC108" s="184"/>
      <c r="BD108" s="179"/>
      <c r="BE108" s="179"/>
      <c r="BF108" s="179"/>
      <c r="BG108" s="179"/>
      <c r="BH108" s="179"/>
      <c r="BI108" s="179"/>
      <c r="BJ108" s="179"/>
      <c r="BK108" s="179"/>
      <c r="BL108" s="179"/>
      <c r="BM108" s="179"/>
      <c r="BN108" s="179"/>
      <c r="BO108" s="179"/>
      <c r="BP108" s="179"/>
      <c r="BQ108" s="179"/>
      <c r="BR108" s="179"/>
      <c r="BS108" s="179"/>
      <c r="BT108" s="179"/>
      <c r="BU108" s="179"/>
      <c r="BV108" s="179"/>
      <c r="BW108" s="179"/>
      <c r="BX108" s="179"/>
      <c r="BY108" s="179"/>
      <c r="BZ108" s="179"/>
      <c r="CA108" s="179"/>
      <c r="CB108" s="179"/>
      <c r="CC108" s="179"/>
      <c r="CD108" s="179"/>
      <c r="CE108" s="179"/>
      <c r="CF108" s="179"/>
      <c r="CG108" s="179"/>
      <c r="CH108" s="179"/>
      <c r="CI108" s="179"/>
      <c r="CJ108" s="179"/>
      <c r="CK108" s="179"/>
      <c r="CL108" s="179"/>
      <c r="CM108" s="179"/>
      <c r="CN108" s="179"/>
      <c r="CO108" s="179"/>
      <c r="CP108" s="179"/>
      <c r="CQ108" s="179"/>
      <c r="CR108" s="179"/>
      <c r="CS108" s="179"/>
      <c r="CT108" s="179"/>
      <c r="CU108" s="179"/>
      <c r="CV108" s="179"/>
      <c r="CW108" s="179"/>
      <c r="CX108" s="179"/>
      <c r="CY108" s="179"/>
      <c r="CZ108" s="179"/>
      <c r="DA108" s="179"/>
    </row>
    <row r="109" spans="1:105" ht="10.5" customHeight="1" x14ac:dyDescent="0.25"/>
    <row r="110" spans="1:105" s="33" customFormat="1" ht="14.25" x14ac:dyDescent="0.2">
      <c r="A110" s="198" t="s">
        <v>290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  <c r="AR110" s="198"/>
      <c r="AS110" s="198"/>
      <c r="AT110" s="198"/>
      <c r="AU110" s="198"/>
      <c r="AV110" s="198"/>
      <c r="AW110" s="198"/>
      <c r="AX110" s="198"/>
      <c r="AY110" s="198"/>
      <c r="AZ110" s="19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  <c r="BZ110" s="198"/>
      <c r="CA110" s="198"/>
      <c r="CB110" s="198"/>
      <c r="CC110" s="198"/>
      <c r="CD110" s="198"/>
      <c r="CE110" s="198"/>
      <c r="CF110" s="198"/>
      <c r="CG110" s="198"/>
      <c r="CH110" s="198"/>
      <c r="CI110" s="198"/>
      <c r="CJ110" s="198"/>
      <c r="CK110" s="198"/>
      <c r="CL110" s="198"/>
      <c r="CM110" s="198"/>
      <c r="CN110" s="198"/>
      <c r="CO110" s="198"/>
      <c r="CP110" s="198"/>
      <c r="CQ110" s="198"/>
      <c r="CR110" s="198"/>
      <c r="CS110" s="198"/>
      <c r="CT110" s="198"/>
      <c r="CU110" s="198"/>
      <c r="CV110" s="198"/>
      <c r="CW110" s="198"/>
      <c r="CX110" s="198"/>
      <c r="CY110" s="198"/>
      <c r="CZ110" s="198"/>
      <c r="DA110" s="198"/>
    </row>
    <row r="111" spans="1:105" ht="10.5" customHeight="1" x14ac:dyDescent="0.25"/>
    <row r="112" spans="1:105" s="36" customFormat="1" ht="45" customHeight="1" x14ac:dyDescent="0.2">
      <c r="A112" s="186" t="s">
        <v>220</v>
      </c>
      <c r="B112" s="187"/>
      <c r="C112" s="187"/>
      <c r="D112" s="187"/>
      <c r="E112" s="187"/>
      <c r="F112" s="187"/>
      <c r="G112" s="188"/>
      <c r="H112" s="186" t="s">
        <v>55</v>
      </c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7"/>
      <c r="AN112" s="187"/>
      <c r="AO112" s="188"/>
      <c r="AP112" s="186" t="s">
        <v>291</v>
      </c>
      <c r="AQ112" s="187"/>
      <c r="AR112" s="187"/>
      <c r="AS112" s="187"/>
      <c r="AT112" s="187"/>
      <c r="AU112" s="187"/>
      <c r="AV112" s="187"/>
      <c r="AW112" s="187"/>
      <c r="AX112" s="187"/>
      <c r="AY112" s="187"/>
      <c r="AZ112" s="187"/>
      <c r="BA112" s="187"/>
      <c r="BB112" s="187"/>
      <c r="BC112" s="187"/>
      <c r="BD112" s="187"/>
      <c r="BE112" s="188"/>
      <c r="BF112" s="186" t="s">
        <v>292</v>
      </c>
      <c r="BG112" s="187"/>
      <c r="BH112" s="187"/>
      <c r="BI112" s="187"/>
      <c r="BJ112" s="187"/>
      <c r="BK112" s="187"/>
      <c r="BL112" s="187"/>
      <c r="BM112" s="187"/>
      <c r="BN112" s="187"/>
      <c r="BO112" s="187"/>
      <c r="BP112" s="187"/>
      <c r="BQ112" s="187"/>
      <c r="BR112" s="187"/>
      <c r="BS112" s="187"/>
      <c r="BT112" s="187"/>
      <c r="BU112" s="188"/>
      <c r="BV112" s="186" t="s">
        <v>293</v>
      </c>
      <c r="BW112" s="187"/>
      <c r="BX112" s="187"/>
      <c r="BY112" s="187"/>
      <c r="BZ112" s="187"/>
      <c r="CA112" s="187"/>
      <c r="CB112" s="187"/>
      <c r="CC112" s="187"/>
      <c r="CD112" s="187"/>
      <c r="CE112" s="187"/>
      <c r="CF112" s="187"/>
      <c r="CG112" s="187"/>
      <c r="CH112" s="187"/>
      <c r="CI112" s="187"/>
      <c r="CJ112" s="187"/>
      <c r="CK112" s="188"/>
      <c r="CL112" s="186" t="s">
        <v>294</v>
      </c>
      <c r="CM112" s="187"/>
      <c r="CN112" s="187"/>
      <c r="CO112" s="187"/>
      <c r="CP112" s="187"/>
      <c r="CQ112" s="187"/>
      <c r="CR112" s="187"/>
      <c r="CS112" s="187"/>
      <c r="CT112" s="187"/>
      <c r="CU112" s="187"/>
      <c r="CV112" s="187"/>
      <c r="CW112" s="187"/>
      <c r="CX112" s="187"/>
      <c r="CY112" s="187"/>
      <c r="CZ112" s="187"/>
      <c r="DA112" s="188"/>
    </row>
    <row r="113" spans="1:105" s="37" customFormat="1" ht="12.75" x14ac:dyDescent="0.2">
      <c r="A113" s="185">
        <v>1</v>
      </c>
      <c r="B113" s="185"/>
      <c r="C113" s="185"/>
      <c r="D113" s="185"/>
      <c r="E113" s="185"/>
      <c r="F113" s="185"/>
      <c r="G113" s="185"/>
      <c r="H113" s="185">
        <v>2</v>
      </c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5"/>
      <c r="AM113" s="185"/>
      <c r="AN113" s="185"/>
      <c r="AO113" s="185"/>
      <c r="AP113" s="185">
        <v>4</v>
      </c>
      <c r="AQ113" s="185"/>
      <c r="AR113" s="185"/>
      <c r="AS113" s="185"/>
      <c r="AT113" s="185"/>
      <c r="AU113" s="185"/>
      <c r="AV113" s="185"/>
      <c r="AW113" s="185"/>
      <c r="AX113" s="185"/>
      <c r="AY113" s="185"/>
      <c r="AZ113" s="185"/>
      <c r="BA113" s="185"/>
      <c r="BB113" s="185"/>
      <c r="BC113" s="185"/>
      <c r="BD113" s="185"/>
      <c r="BE113" s="185"/>
      <c r="BF113" s="185">
        <v>5</v>
      </c>
      <c r="BG113" s="185"/>
      <c r="BH113" s="185"/>
      <c r="BI113" s="185"/>
      <c r="BJ113" s="185"/>
      <c r="BK113" s="185"/>
      <c r="BL113" s="185"/>
      <c r="BM113" s="185"/>
      <c r="BN113" s="185"/>
      <c r="BO113" s="185"/>
      <c r="BP113" s="185"/>
      <c r="BQ113" s="185"/>
      <c r="BR113" s="185"/>
      <c r="BS113" s="185"/>
      <c r="BT113" s="185"/>
      <c r="BU113" s="185"/>
      <c r="BV113" s="185">
        <v>6</v>
      </c>
      <c r="BW113" s="185"/>
      <c r="BX113" s="185"/>
      <c r="BY113" s="185"/>
      <c r="BZ113" s="185"/>
      <c r="CA113" s="185"/>
      <c r="CB113" s="185"/>
      <c r="CC113" s="185"/>
      <c r="CD113" s="185"/>
      <c r="CE113" s="185"/>
      <c r="CF113" s="185"/>
      <c r="CG113" s="185"/>
      <c r="CH113" s="185"/>
      <c r="CI113" s="185"/>
      <c r="CJ113" s="185"/>
      <c r="CK113" s="185"/>
      <c r="CL113" s="185">
        <v>6</v>
      </c>
      <c r="CM113" s="185"/>
      <c r="CN113" s="185"/>
      <c r="CO113" s="185"/>
      <c r="CP113" s="185"/>
      <c r="CQ113" s="185"/>
      <c r="CR113" s="185"/>
      <c r="CS113" s="185"/>
      <c r="CT113" s="185"/>
      <c r="CU113" s="185"/>
      <c r="CV113" s="185"/>
      <c r="CW113" s="185"/>
      <c r="CX113" s="185"/>
      <c r="CY113" s="185"/>
      <c r="CZ113" s="185"/>
      <c r="DA113" s="185"/>
    </row>
    <row r="114" spans="1:105" s="38" customFormat="1" ht="15" customHeight="1" x14ac:dyDescent="0.2">
      <c r="A114" s="180"/>
      <c r="B114" s="180"/>
      <c r="C114" s="180"/>
      <c r="D114" s="180"/>
      <c r="E114" s="180"/>
      <c r="F114" s="180"/>
      <c r="G114" s="180"/>
      <c r="H114" s="181" t="s">
        <v>32</v>
      </c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1"/>
      <c r="AO114" s="181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  <c r="BI114" s="179"/>
      <c r="BJ114" s="179"/>
      <c r="BK114" s="179"/>
      <c r="BL114" s="179"/>
      <c r="BM114" s="179"/>
      <c r="BN114" s="179"/>
      <c r="BO114" s="179"/>
      <c r="BP114" s="179"/>
      <c r="BQ114" s="179"/>
      <c r="BR114" s="179"/>
      <c r="BS114" s="179"/>
      <c r="BT114" s="179"/>
      <c r="BU114" s="179"/>
      <c r="BV114" s="179"/>
      <c r="BW114" s="179"/>
      <c r="BX114" s="179"/>
      <c r="BY114" s="179"/>
      <c r="BZ114" s="179"/>
      <c r="CA114" s="179"/>
      <c r="CB114" s="179"/>
      <c r="CC114" s="179"/>
      <c r="CD114" s="179"/>
      <c r="CE114" s="179"/>
      <c r="CF114" s="179"/>
      <c r="CG114" s="179"/>
      <c r="CH114" s="179"/>
      <c r="CI114" s="179"/>
      <c r="CJ114" s="179"/>
      <c r="CK114" s="179"/>
      <c r="CL114" s="179">
        <v>4601240</v>
      </c>
      <c r="CM114" s="179"/>
      <c r="CN114" s="179"/>
      <c r="CO114" s="179"/>
      <c r="CP114" s="179"/>
      <c r="CQ114" s="179"/>
      <c r="CR114" s="179"/>
      <c r="CS114" s="179"/>
      <c r="CT114" s="179"/>
      <c r="CU114" s="179"/>
      <c r="CV114" s="179"/>
      <c r="CW114" s="179"/>
      <c r="CX114" s="179"/>
      <c r="CY114" s="179"/>
      <c r="CZ114" s="179"/>
      <c r="DA114" s="179"/>
    </row>
    <row r="115" spans="1:105" s="38" customFormat="1" ht="15" customHeight="1" x14ac:dyDescent="0.2">
      <c r="A115" s="180"/>
      <c r="B115" s="180"/>
      <c r="C115" s="180"/>
      <c r="D115" s="180"/>
      <c r="E115" s="180"/>
      <c r="F115" s="180"/>
      <c r="G115" s="180"/>
      <c r="H115" s="182" t="s">
        <v>231</v>
      </c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4"/>
      <c r="AP115" s="179" t="s">
        <v>232</v>
      </c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 t="s">
        <v>232</v>
      </c>
      <c r="BG115" s="179"/>
      <c r="BH115" s="179"/>
      <c r="BI115" s="179"/>
      <c r="BJ115" s="179"/>
      <c r="BK115" s="179"/>
      <c r="BL115" s="179"/>
      <c r="BM115" s="179"/>
      <c r="BN115" s="179"/>
      <c r="BO115" s="179"/>
      <c r="BP115" s="179"/>
      <c r="BQ115" s="179"/>
      <c r="BR115" s="179"/>
      <c r="BS115" s="179"/>
      <c r="BT115" s="179"/>
      <c r="BU115" s="179"/>
      <c r="BV115" s="179" t="s">
        <v>232</v>
      </c>
      <c r="BW115" s="179"/>
      <c r="BX115" s="179"/>
      <c r="BY115" s="179"/>
      <c r="BZ115" s="179"/>
      <c r="CA115" s="179"/>
      <c r="CB115" s="179"/>
      <c r="CC115" s="179"/>
      <c r="CD115" s="179"/>
      <c r="CE115" s="179"/>
      <c r="CF115" s="179"/>
      <c r="CG115" s="179"/>
      <c r="CH115" s="179"/>
      <c r="CI115" s="179"/>
      <c r="CJ115" s="179"/>
      <c r="CK115" s="179"/>
      <c r="CL115" s="179">
        <f>SUM(CL114:DA114)</f>
        <v>4601240</v>
      </c>
      <c r="CM115" s="179"/>
      <c r="CN115" s="179"/>
      <c r="CO115" s="179"/>
      <c r="CP115" s="179"/>
      <c r="CQ115" s="179"/>
      <c r="CR115" s="179"/>
      <c r="CS115" s="179"/>
      <c r="CT115" s="179"/>
      <c r="CU115" s="179"/>
      <c r="CV115" s="179"/>
      <c r="CW115" s="179"/>
      <c r="CX115" s="179"/>
      <c r="CY115" s="179"/>
      <c r="CZ115" s="179"/>
      <c r="DA115" s="179"/>
    </row>
    <row r="117" spans="1:105" s="33" customFormat="1" ht="14.25" x14ac:dyDescent="0.2">
      <c r="A117" s="198" t="s">
        <v>295</v>
      </c>
      <c r="B117" s="198"/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/>
      <c r="AP117" s="198"/>
      <c r="AQ117" s="198"/>
      <c r="AR117" s="198"/>
      <c r="AS117" s="198"/>
      <c r="AT117" s="198"/>
      <c r="AU117" s="198"/>
      <c r="AV117" s="198"/>
      <c r="AW117" s="198"/>
      <c r="AX117" s="198"/>
      <c r="AY117" s="198"/>
      <c r="AZ117" s="19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  <c r="BZ117" s="198"/>
      <c r="CA117" s="198"/>
      <c r="CB117" s="198"/>
      <c r="CC117" s="198"/>
      <c r="CD117" s="198"/>
      <c r="CE117" s="198"/>
      <c r="CF117" s="198"/>
      <c r="CG117" s="198"/>
      <c r="CH117" s="198"/>
      <c r="CI117" s="198"/>
      <c r="CJ117" s="198"/>
      <c r="CK117" s="198"/>
      <c r="CL117" s="198"/>
      <c r="CM117" s="198"/>
      <c r="CN117" s="198"/>
      <c r="CO117" s="198"/>
      <c r="CP117" s="198"/>
      <c r="CQ117" s="198"/>
      <c r="CR117" s="198"/>
      <c r="CS117" s="198"/>
      <c r="CT117" s="198"/>
      <c r="CU117" s="198"/>
      <c r="CV117" s="198"/>
      <c r="CW117" s="198"/>
      <c r="CX117" s="198"/>
      <c r="CY117" s="198"/>
      <c r="CZ117" s="198"/>
      <c r="DA117" s="198"/>
    </row>
    <row r="118" spans="1:105" ht="10.5" customHeight="1" x14ac:dyDescent="0.25"/>
    <row r="119" spans="1:105" s="36" customFormat="1" ht="45" customHeight="1" x14ac:dyDescent="0.2">
      <c r="A119" s="190" t="s">
        <v>220</v>
      </c>
      <c r="B119" s="191"/>
      <c r="C119" s="191"/>
      <c r="D119" s="191"/>
      <c r="E119" s="191"/>
      <c r="F119" s="191"/>
      <c r="G119" s="192"/>
      <c r="H119" s="190" t="s">
        <v>55</v>
      </c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91"/>
      <c r="AL119" s="191"/>
      <c r="AM119" s="191"/>
      <c r="AN119" s="191"/>
      <c r="AO119" s="191"/>
      <c r="AP119" s="191"/>
      <c r="AQ119" s="191"/>
      <c r="AR119" s="191"/>
      <c r="AS119" s="191"/>
      <c r="AT119" s="191"/>
      <c r="AU119" s="191"/>
      <c r="AV119" s="191"/>
      <c r="AW119" s="191"/>
      <c r="AX119" s="191"/>
      <c r="AY119" s="191"/>
      <c r="AZ119" s="191"/>
      <c r="BA119" s="191"/>
      <c r="BB119" s="191"/>
      <c r="BC119" s="192"/>
      <c r="BD119" s="190" t="s">
        <v>296</v>
      </c>
      <c r="BE119" s="191"/>
      <c r="BF119" s="191"/>
      <c r="BG119" s="191"/>
      <c r="BH119" s="191"/>
      <c r="BI119" s="191"/>
      <c r="BJ119" s="191"/>
      <c r="BK119" s="191"/>
      <c r="BL119" s="191"/>
      <c r="BM119" s="191"/>
      <c r="BN119" s="191"/>
      <c r="BO119" s="191"/>
      <c r="BP119" s="191"/>
      <c r="BQ119" s="191"/>
      <c r="BR119" s="191"/>
      <c r="BS119" s="192"/>
      <c r="BT119" s="190" t="s">
        <v>297</v>
      </c>
      <c r="BU119" s="191"/>
      <c r="BV119" s="191"/>
      <c r="BW119" s="191"/>
      <c r="BX119" s="191"/>
      <c r="BY119" s="191"/>
      <c r="BZ119" s="191"/>
      <c r="CA119" s="191"/>
      <c r="CB119" s="191"/>
      <c r="CC119" s="191"/>
      <c r="CD119" s="191"/>
      <c r="CE119" s="191"/>
      <c r="CF119" s="191"/>
      <c r="CG119" s="191"/>
      <c r="CH119" s="191"/>
      <c r="CI119" s="192"/>
      <c r="CJ119" s="190" t="s">
        <v>298</v>
      </c>
      <c r="CK119" s="191"/>
      <c r="CL119" s="191"/>
      <c r="CM119" s="191"/>
      <c r="CN119" s="191"/>
      <c r="CO119" s="191"/>
      <c r="CP119" s="191"/>
      <c r="CQ119" s="191"/>
      <c r="CR119" s="191"/>
      <c r="CS119" s="191"/>
      <c r="CT119" s="191"/>
      <c r="CU119" s="191"/>
      <c r="CV119" s="191"/>
      <c r="CW119" s="191"/>
      <c r="CX119" s="191"/>
      <c r="CY119" s="191"/>
      <c r="CZ119" s="191"/>
      <c r="DA119" s="192"/>
    </row>
    <row r="120" spans="1:105" s="37" customFormat="1" ht="12.75" x14ac:dyDescent="0.2">
      <c r="A120" s="185">
        <v>1</v>
      </c>
      <c r="B120" s="185"/>
      <c r="C120" s="185"/>
      <c r="D120" s="185"/>
      <c r="E120" s="185"/>
      <c r="F120" s="185"/>
      <c r="G120" s="185"/>
      <c r="H120" s="185">
        <v>2</v>
      </c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85"/>
      <c r="AG120" s="185"/>
      <c r="AH120" s="185"/>
      <c r="AI120" s="185"/>
      <c r="AJ120" s="185"/>
      <c r="AK120" s="185"/>
      <c r="AL120" s="185"/>
      <c r="AM120" s="185"/>
      <c r="AN120" s="185"/>
      <c r="AO120" s="185"/>
      <c r="AP120" s="185"/>
      <c r="AQ120" s="185"/>
      <c r="AR120" s="185"/>
      <c r="AS120" s="185"/>
      <c r="AT120" s="185"/>
      <c r="AU120" s="185"/>
      <c r="AV120" s="185"/>
      <c r="AW120" s="185"/>
      <c r="AX120" s="185"/>
      <c r="AY120" s="185"/>
      <c r="AZ120" s="185"/>
      <c r="BA120" s="185"/>
      <c r="BB120" s="185"/>
      <c r="BC120" s="185"/>
      <c r="BD120" s="185">
        <v>4</v>
      </c>
      <c r="BE120" s="185"/>
      <c r="BF120" s="185"/>
      <c r="BG120" s="185"/>
      <c r="BH120" s="185"/>
      <c r="BI120" s="185"/>
      <c r="BJ120" s="185"/>
      <c r="BK120" s="185"/>
      <c r="BL120" s="185"/>
      <c r="BM120" s="185"/>
      <c r="BN120" s="185"/>
      <c r="BO120" s="185"/>
      <c r="BP120" s="185"/>
      <c r="BQ120" s="185"/>
      <c r="BR120" s="185"/>
      <c r="BS120" s="185"/>
      <c r="BT120" s="185">
        <v>5</v>
      </c>
      <c r="BU120" s="185"/>
      <c r="BV120" s="185"/>
      <c r="BW120" s="185"/>
      <c r="BX120" s="185"/>
      <c r="BY120" s="185"/>
      <c r="BZ120" s="185"/>
      <c r="CA120" s="185"/>
      <c r="CB120" s="185"/>
      <c r="CC120" s="185"/>
      <c r="CD120" s="185"/>
      <c r="CE120" s="185"/>
      <c r="CF120" s="185"/>
      <c r="CG120" s="185"/>
      <c r="CH120" s="185"/>
      <c r="CI120" s="185"/>
      <c r="CJ120" s="185">
        <v>6</v>
      </c>
      <c r="CK120" s="185"/>
      <c r="CL120" s="185"/>
      <c r="CM120" s="185"/>
      <c r="CN120" s="185"/>
      <c r="CO120" s="185"/>
      <c r="CP120" s="185"/>
      <c r="CQ120" s="185"/>
      <c r="CR120" s="185"/>
      <c r="CS120" s="185"/>
      <c r="CT120" s="185"/>
      <c r="CU120" s="185"/>
      <c r="CV120" s="185"/>
      <c r="CW120" s="185"/>
      <c r="CX120" s="185"/>
      <c r="CY120" s="185"/>
      <c r="CZ120" s="185"/>
      <c r="DA120" s="185"/>
    </row>
    <row r="121" spans="1:105" s="38" customFormat="1" ht="15" customHeight="1" x14ac:dyDescent="0.2">
      <c r="A121" s="180"/>
      <c r="B121" s="180"/>
      <c r="C121" s="180"/>
      <c r="D121" s="180"/>
      <c r="E121" s="180"/>
      <c r="F121" s="180"/>
      <c r="G121" s="180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1"/>
      <c r="AP121" s="181"/>
      <c r="AQ121" s="181"/>
      <c r="AR121" s="181"/>
      <c r="AS121" s="181"/>
      <c r="AT121" s="181"/>
      <c r="AU121" s="181"/>
      <c r="AV121" s="181"/>
      <c r="AW121" s="181"/>
      <c r="AX121" s="181"/>
      <c r="AY121" s="181"/>
      <c r="AZ121" s="181"/>
      <c r="BA121" s="181"/>
      <c r="BB121" s="181"/>
      <c r="BC121" s="181"/>
      <c r="BD121" s="179"/>
      <c r="BE121" s="179"/>
      <c r="BF121" s="179"/>
      <c r="BG121" s="179"/>
      <c r="BH121" s="179"/>
      <c r="BI121" s="179"/>
      <c r="BJ121" s="179"/>
      <c r="BK121" s="179"/>
      <c r="BL121" s="179"/>
      <c r="BM121" s="179"/>
      <c r="BN121" s="179"/>
      <c r="BO121" s="179"/>
      <c r="BP121" s="179"/>
      <c r="BQ121" s="179"/>
      <c r="BR121" s="179"/>
      <c r="BS121" s="179"/>
      <c r="BT121" s="179"/>
      <c r="BU121" s="179"/>
      <c r="BV121" s="179"/>
      <c r="BW121" s="179"/>
      <c r="BX121" s="179"/>
      <c r="BY121" s="179"/>
      <c r="BZ121" s="179"/>
      <c r="CA121" s="179"/>
      <c r="CB121" s="179"/>
      <c r="CC121" s="179"/>
      <c r="CD121" s="179"/>
      <c r="CE121" s="179"/>
      <c r="CF121" s="179"/>
      <c r="CG121" s="179"/>
      <c r="CH121" s="179"/>
      <c r="CI121" s="179"/>
      <c r="CJ121" s="179"/>
      <c r="CK121" s="179"/>
      <c r="CL121" s="179"/>
      <c r="CM121" s="179"/>
      <c r="CN121" s="179"/>
      <c r="CO121" s="179"/>
      <c r="CP121" s="179"/>
      <c r="CQ121" s="179"/>
      <c r="CR121" s="179"/>
      <c r="CS121" s="179"/>
      <c r="CT121" s="179"/>
      <c r="CU121" s="179"/>
      <c r="CV121" s="179"/>
      <c r="CW121" s="179"/>
      <c r="CX121" s="179"/>
      <c r="CY121" s="179"/>
      <c r="CZ121" s="179"/>
      <c r="DA121" s="179"/>
    </row>
    <row r="122" spans="1:105" s="38" customFormat="1" ht="15" customHeight="1" x14ac:dyDescent="0.2">
      <c r="A122" s="180"/>
      <c r="B122" s="180"/>
      <c r="C122" s="180"/>
      <c r="D122" s="180"/>
      <c r="E122" s="180"/>
      <c r="F122" s="180"/>
      <c r="G122" s="180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  <c r="AM122" s="181"/>
      <c r="AN122" s="181"/>
      <c r="AO122" s="181"/>
      <c r="AP122" s="181"/>
      <c r="AQ122" s="181"/>
      <c r="AR122" s="181"/>
      <c r="AS122" s="181"/>
      <c r="AT122" s="181"/>
      <c r="AU122" s="181"/>
      <c r="AV122" s="181"/>
      <c r="AW122" s="181"/>
      <c r="AX122" s="181"/>
      <c r="AY122" s="181"/>
      <c r="AZ122" s="181"/>
      <c r="BA122" s="181"/>
      <c r="BB122" s="181"/>
      <c r="BC122" s="181"/>
      <c r="BD122" s="179"/>
      <c r="BE122" s="179"/>
      <c r="BF122" s="179"/>
      <c r="BG122" s="179"/>
      <c r="BH122" s="179"/>
      <c r="BI122" s="179"/>
      <c r="BJ122" s="179"/>
      <c r="BK122" s="179"/>
      <c r="BL122" s="179"/>
      <c r="BM122" s="179"/>
      <c r="BN122" s="179"/>
      <c r="BO122" s="179"/>
      <c r="BP122" s="179"/>
      <c r="BQ122" s="179"/>
      <c r="BR122" s="179"/>
      <c r="BS122" s="179"/>
      <c r="BT122" s="179"/>
      <c r="BU122" s="179"/>
      <c r="BV122" s="179"/>
      <c r="BW122" s="179"/>
      <c r="BX122" s="179"/>
      <c r="BY122" s="179"/>
      <c r="BZ122" s="179"/>
      <c r="CA122" s="179"/>
      <c r="CB122" s="179"/>
      <c r="CC122" s="179"/>
      <c r="CD122" s="179"/>
      <c r="CE122" s="179"/>
      <c r="CF122" s="179"/>
      <c r="CG122" s="179"/>
      <c r="CH122" s="179"/>
      <c r="CI122" s="179"/>
      <c r="CJ122" s="179"/>
      <c r="CK122" s="179"/>
      <c r="CL122" s="179"/>
      <c r="CM122" s="179"/>
      <c r="CN122" s="179"/>
      <c r="CO122" s="179"/>
      <c r="CP122" s="179"/>
      <c r="CQ122" s="179"/>
      <c r="CR122" s="179"/>
      <c r="CS122" s="179"/>
      <c r="CT122" s="179"/>
      <c r="CU122" s="179"/>
      <c r="CV122" s="179"/>
      <c r="CW122" s="179"/>
      <c r="CX122" s="179"/>
      <c r="CY122" s="179"/>
      <c r="CZ122" s="179"/>
      <c r="DA122" s="179"/>
    </row>
    <row r="123" spans="1:105" s="38" customFormat="1" ht="15" customHeight="1" x14ac:dyDescent="0.2">
      <c r="A123" s="180"/>
      <c r="B123" s="180"/>
      <c r="C123" s="180"/>
      <c r="D123" s="180"/>
      <c r="E123" s="180"/>
      <c r="F123" s="180"/>
      <c r="G123" s="180"/>
      <c r="H123" s="183" t="s">
        <v>231</v>
      </c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 s="183"/>
      <c r="AH123" s="183"/>
      <c r="AI123" s="183"/>
      <c r="AJ123" s="183"/>
      <c r="AK123" s="183"/>
      <c r="AL123" s="183"/>
      <c r="AM123" s="183"/>
      <c r="AN123" s="183"/>
      <c r="AO123" s="183"/>
      <c r="AP123" s="183"/>
      <c r="AQ123" s="183"/>
      <c r="AR123" s="183"/>
      <c r="AS123" s="183"/>
      <c r="AT123" s="183"/>
      <c r="AU123" s="183"/>
      <c r="AV123" s="183"/>
      <c r="AW123" s="183"/>
      <c r="AX123" s="183"/>
      <c r="AY123" s="183"/>
      <c r="AZ123" s="183"/>
      <c r="BA123" s="183"/>
      <c r="BB123" s="183"/>
      <c r="BC123" s="184"/>
      <c r="BD123" s="179" t="s">
        <v>232</v>
      </c>
      <c r="BE123" s="179"/>
      <c r="BF123" s="179"/>
      <c r="BG123" s="179"/>
      <c r="BH123" s="179"/>
      <c r="BI123" s="179"/>
      <c r="BJ123" s="179"/>
      <c r="BK123" s="179"/>
      <c r="BL123" s="179"/>
      <c r="BM123" s="179"/>
      <c r="BN123" s="179"/>
      <c r="BO123" s="179"/>
      <c r="BP123" s="179"/>
      <c r="BQ123" s="179"/>
      <c r="BR123" s="179"/>
      <c r="BS123" s="179"/>
      <c r="BT123" s="179" t="s">
        <v>232</v>
      </c>
      <c r="BU123" s="179"/>
      <c r="BV123" s="179"/>
      <c r="BW123" s="179"/>
      <c r="BX123" s="179"/>
      <c r="BY123" s="179"/>
      <c r="BZ123" s="179"/>
      <c r="CA123" s="179"/>
      <c r="CB123" s="179"/>
      <c r="CC123" s="179"/>
      <c r="CD123" s="179"/>
      <c r="CE123" s="179"/>
      <c r="CF123" s="179"/>
      <c r="CG123" s="179"/>
      <c r="CH123" s="179"/>
      <c r="CI123" s="179"/>
      <c r="CJ123" s="179" t="s">
        <v>232</v>
      </c>
      <c r="CK123" s="179"/>
      <c r="CL123" s="179"/>
      <c r="CM123" s="179"/>
      <c r="CN123" s="179"/>
      <c r="CO123" s="179"/>
      <c r="CP123" s="179"/>
      <c r="CQ123" s="179"/>
      <c r="CR123" s="179"/>
      <c r="CS123" s="179"/>
      <c r="CT123" s="179"/>
      <c r="CU123" s="179"/>
      <c r="CV123" s="179"/>
      <c r="CW123" s="179"/>
      <c r="CX123" s="179"/>
      <c r="CY123" s="179"/>
      <c r="CZ123" s="179"/>
      <c r="DA123" s="179"/>
    </row>
    <row r="125" spans="1:105" s="33" customFormat="1" ht="14.25" x14ac:dyDescent="0.2">
      <c r="A125" s="198" t="s">
        <v>299</v>
      </c>
      <c r="B125" s="198"/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98"/>
      <c r="R125" s="198"/>
      <c r="S125" s="198"/>
      <c r="T125" s="198"/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  <c r="AF125" s="198"/>
      <c r="AG125" s="198"/>
      <c r="AH125" s="198"/>
      <c r="AI125" s="198"/>
      <c r="AJ125" s="198"/>
      <c r="AK125" s="198"/>
      <c r="AL125" s="198"/>
      <c r="AM125" s="198"/>
      <c r="AN125" s="198"/>
      <c r="AO125" s="198"/>
      <c r="AP125" s="198"/>
      <c r="AQ125" s="198"/>
      <c r="AR125" s="198"/>
      <c r="AS125" s="198"/>
      <c r="AT125" s="198"/>
      <c r="AU125" s="198"/>
      <c r="AV125" s="198"/>
      <c r="AW125" s="198"/>
      <c r="AX125" s="198"/>
      <c r="AY125" s="198"/>
      <c r="AZ125" s="19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  <c r="BZ125" s="198"/>
      <c r="CA125" s="198"/>
      <c r="CB125" s="198"/>
      <c r="CC125" s="198"/>
      <c r="CD125" s="198"/>
      <c r="CE125" s="198"/>
      <c r="CF125" s="198"/>
      <c r="CG125" s="198"/>
      <c r="CH125" s="198"/>
      <c r="CI125" s="198"/>
      <c r="CJ125" s="198"/>
      <c r="CK125" s="198"/>
      <c r="CL125" s="198"/>
      <c r="CM125" s="198"/>
      <c r="CN125" s="198"/>
      <c r="CO125" s="198"/>
      <c r="CP125" s="198"/>
      <c r="CQ125" s="198"/>
      <c r="CR125" s="198"/>
      <c r="CS125" s="198"/>
      <c r="CT125" s="198"/>
      <c r="CU125" s="198"/>
      <c r="CV125" s="198"/>
      <c r="CW125" s="198"/>
      <c r="CX125" s="198"/>
      <c r="CY125" s="198"/>
      <c r="CZ125" s="198"/>
      <c r="DA125" s="198"/>
    </row>
    <row r="126" spans="1:105" ht="10.5" customHeight="1" x14ac:dyDescent="0.25"/>
    <row r="127" spans="1:105" s="36" customFormat="1" ht="45" customHeight="1" x14ac:dyDescent="0.2">
      <c r="A127" s="190" t="s">
        <v>220</v>
      </c>
      <c r="B127" s="191"/>
      <c r="C127" s="191"/>
      <c r="D127" s="191"/>
      <c r="E127" s="191"/>
      <c r="F127" s="191"/>
      <c r="G127" s="192"/>
      <c r="H127" s="190" t="s">
        <v>274</v>
      </c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  <c r="AF127" s="191"/>
      <c r="AG127" s="191"/>
      <c r="AH127" s="191"/>
      <c r="AI127" s="191"/>
      <c r="AJ127" s="191"/>
      <c r="AK127" s="191"/>
      <c r="AL127" s="191"/>
      <c r="AM127" s="191"/>
      <c r="AN127" s="191"/>
      <c r="AO127" s="191"/>
      <c r="AP127" s="191"/>
      <c r="AQ127" s="191"/>
      <c r="AR127" s="191"/>
      <c r="AS127" s="191"/>
      <c r="AT127" s="191"/>
      <c r="AU127" s="191"/>
      <c r="AV127" s="191"/>
      <c r="AW127" s="191"/>
      <c r="AX127" s="191"/>
      <c r="AY127" s="191"/>
      <c r="AZ127" s="191"/>
      <c r="BA127" s="191"/>
      <c r="BB127" s="191"/>
      <c r="BC127" s="192"/>
      <c r="BD127" s="190" t="s">
        <v>300</v>
      </c>
      <c r="BE127" s="191"/>
      <c r="BF127" s="191"/>
      <c r="BG127" s="191"/>
      <c r="BH127" s="191"/>
      <c r="BI127" s="191"/>
      <c r="BJ127" s="191"/>
      <c r="BK127" s="191"/>
      <c r="BL127" s="191"/>
      <c r="BM127" s="191"/>
      <c r="BN127" s="191"/>
      <c r="BO127" s="191"/>
      <c r="BP127" s="191"/>
      <c r="BQ127" s="191"/>
      <c r="BR127" s="191"/>
      <c r="BS127" s="192"/>
      <c r="BT127" s="190" t="s">
        <v>301</v>
      </c>
      <c r="BU127" s="191"/>
      <c r="BV127" s="191"/>
      <c r="BW127" s="191"/>
      <c r="BX127" s="191"/>
      <c r="BY127" s="191"/>
      <c r="BZ127" s="191"/>
      <c r="CA127" s="191"/>
      <c r="CB127" s="191"/>
      <c r="CC127" s="191"/>
      <c r="CD127" s="191"/>
      <c r="CE127" s="191"/>
      <c r="CF127" s="191"/>
      <c r="CG127" s="191"/>
      <c r="CH127" s="191"/>
      <c r="CI127" s="192"/>
      <c r="CJ127" s="190" t="s">
        <v>302</v>
      </c>
      <c r="CK127" s="191"/>
      <c r="CL127" s="191"/>
      <c r="CM127" s="191"/>
      <c r="CN127" s="191"/>
      <c r="CO127" s="191"/>
      <c r="CP127" s="191"/>
      <c r="CQ127" s="191"/>
      <c r="CR127" s="191"/>
      <c r="CS127" s="191"/>
      <c r="CT127" s="191"/>
      <c r="CU127" s="191"/>
      <c r="CV127" s="191"/>
      <c r="CW127" s="191"/>
      <c r="CX127" s="191"/>
      <c r="CY127" s="191"/>
      <c r="CZ127" s="191"/>
      <c r="DA127" s="192"/>
    </row>
    <row r="128" spans="1:105" s="37" customFormat="1" ht="12.75" x14ac:dyDescent="0.2">
      <c r="A128" s="185">
        <v>1</v>
      </c>
      <c r="B128" s="185"/>
      <c r="C128" s="185"/>
      <c r="D128" s="185"/>
      <c r="E128" s="185"/>
      <c r="F128" s="185"/>
      <c r="G128" s="185"/>
      <c r="H128" s="185">
        <v>2</v>
      </c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  <c r="AH128" s="185"/>
      <c r="AI128" s="185"/>
      <c r="AJ128" s="185"/>
      <c r="AK128" s="185"/>
      <c r="AL128" s="185"/>
      <c r="AM128" s="185"/>
      <c r="AN128" s="185"/>
      <c r="AO128" s="185"/>
      <c r="AP128" s="185"/>
      <c r="AQ128" s="185"/>
      <c r="AR128" s="185"/>
      <c r="AS128" s="185"/>
      <c r="AT128" s="185"/>
      <c r="AU128" s="185"/>
      <c r="AV128" s="185"/>
      <c r="AW128" s="185"/>
      <c r="AX128" s="185"/>
      <c r="AY128" s="185"/>
      <c r="AZ128" s="185"/>
      <c r="BA128" s="185"/>
      <c r="BB128" s="185"/>
      <c r="BC128" s="185"/>
      <c r="BD128" s="185">
        <v>3</v>
      </c>
      <c r="BE128" s="185"/>
      <c r="BF128" s="185"/>
      <c r="BG128" s="185"/>
      <c r="BH128" s="185"/>
      <c r="BI128" s="185"/>
      <c r="BJ128" s="185"/>
      <c r="BK128" s="185"/>
      <c r="BL128" s="185"/>
      <c r="BM128" s="185"/>
      <c r="BN128" s="185"/>
      <c r="BO128" s="185"/>
      <c r="BP128" s="185"/>
      <c r="BQ128" s="185"/>
      <c r="BR128" s="185"/>
      <c r="BS128" s="185"/>
      <c r="BT128" s="185">
        <v>4</v>
      </c>
      <c r="BU128" s="185"/>
      <c r="BV128" s="185"/>
      <c r="BW128" s="185"/>
      <c r="BX128" s="185"/>
      <c r="BY128" s="185"/>
      <c r="BZ128" s="185"/>
      <c r="CA128" s="185"/>
      <c r="CB128" s="185"/>
      <c r="CC128" s="185"/>
      <c r="CD128" s="185"/>
      <c r="CE128" s="185"/>
      <c r="CF128" s="185"/>
      <c r="CG128" s="185"/>
      <c r="CH128" s="185"/>
      <c r="CI128" s="185"/>
      <c r="CJ128" s="185">
        <v>5</v>
      </c>
      <c r="CK128" s="185"/>
      <c r="CL128" s="185"/>
      <c r="CM128" s="185"/>
      <c r="CN128" s="185"/>
      <c r="CO128" s="185"/>
      <c r="CP128" s="185"/>
      <c r="CQ128" s="185"/>
      <c r="CR128" s="185"/>
      <c r="CS128" s="185"/>
      <c r="CT128" s="185"/>
      <c r="CU128" s="185"/>
      <c r="CV128" s="185"/>
      <c r="CW128" s="185"/>
      <c r="CX128" s="185"/>
      <c r="CY128" s="185"/>
      <c r="CZ128" s="185"/>
      <c r="DA128" s="185"/>
    </row>
    <row r="129" spans="1:105" s="37" customFormat="1" ht="12.75" x14ac:dyDescent="0.2">
      <c r="A129" s="180" t="s">
        <v>247</v>
      </c>
      <c r="B129" s="180"/>
      <c r="C129" s="180"/>
      <c r="D129" s="180"/>
      <c r="E129" s="180"/>
      <c r="F129" s="180"/>
      <c r="G129" s="180"/>
      <c r="H129" s="181" t="s">
        <v>435</v>
      </c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181"/>
      <c r="AK129" s="181"/>
      <c r="AL129" s="181"/>
      <c r="AM129" s="181"/>
      <c r="AN129" s="181"/>
      <c r="AO129" s="181"/>
      <c r="AP129" s="181"/>
      <c r="AQ129" s="181"/>
      <c r="AR129" s="181"/>
      <c r="AS129" s="181"/>
      <c r="AT129" s="181"/>
      <c r="AU129" s="181"/>
      <c r="AV129" s="181"/>
      <c r="AW129" s="181"/>
      <c r="AX129" s="181"/>
      <c r="AY129" s="181"/>
      <c r="AZ129" s="181"/>
      <c r="BA129" s="181"/>
      <c r="BB129" s="181"/>
      <c r="BC129" s="181"/>
      <c r="BD129" s="189">
        <v>1</v>
      </c>
      <c r="BE129" s="189"/>
      <c r="BF129" s="189"/>
      <c r="BG129" s="189"/>
      <c r="BH129" s="189"/>
      <c r="BI129" s="189"/>
      <c r="BJ129" s="189"/>
      <c r="BK129" s="189"/>
      <c r="BL129" s="189"/>
      <c r="BM129" s="189"/>
      <c r="BN129" s="189"/>
      <c r="BO129" s="189"/>
      <c r="BP129" s="189"/>
      <c r="BQ129" s="189"/>
      <c r="BR129" s="189"/>
      <c r="BS129" s="189"/>
      <c r="BT129" s="179">
        <v>4</v>
      </c>
      <c r="BU129" s="179"/>
      <c r="BV129" s="179"/>
      <c r="BW129" s="179"/>
      <c r="BX129" s="179"/>
      <c r="BY129" s="179"/>
      <c r="BZ129" s="179"/>
      <c r="CA129" s="179"/>
      <c r="CB129" s="179"/>
      <c r="CC129" s="179"/>
      <c r="CD129" s="179"/>
      <c r="CE129" s="179"/>
      <c r="CF129" s="179"/>
      <c r="CG129" s="179"/>
      <c r="CH129" s="179"/>
      <c r="CI129" s="179"/>
      <c r="CJ129" s="179">
        <v>40000</v>
      </c>
      <c r="CK129" s="179"/>
      <c r="CL129" s="179"/>
      <c r="CM129" s="179"/>
      <c r="CN129" s="179"/>
      <c r="CO129" s="179"/>
      <c r="CP129" s="179"/>
      <c r="CQ129" s="179"/>
      <c r="CR129" s="179"/>
      <c r="CS129" s="179"/>
      <c r="CT129" s="179"/>
      <c r="CU129" s="179"/>
      <c r="CV129" s="179"/>
      <c r="CW129" s="179"/>
      <c r="CX129" s="179"/>
      <c r="CY129" s="179"/>
      <c r="CZ129" s="179"/>
      <c r="DA129" s="179"/>
    </row>
    <row r="130" spans="1:105" s="37" customFormat="1" ht="12.75" x14ac:dyDescent="0.2">
      <c r="A130" s="180" t="s">
        <v>255</v>
      </c>
      <c r="B130" s="180"/>
      <c r="C130" s="180"/>
      <c r="D130" s="180"/>
      <c r="E130" s="180"/>
      <c r="F130" s="180"/>
      <c r="G130" s="180"/>
      <c r="H130" s="181" t="s">
        <v>436</v>
      </c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1"/>
      <c r="AJ130" s="181"/>
      <c r="AK130" s="181"/>
      <c r="AL130" s="181"/>
      <c r="AM130" s="181"/>
      <c r="AN130" s="181"/>
      <c r="AO130" s="181"/>
      <c r="AP130" s="181"/>
      <c r="AQ130" s="181"/>
      <c r="AR130" s="181"/>
      <c r="AS130" s="181"/>
      <c r="AT130" s="181"/>
      <c r="AU130" s="181"/>
      <c r="AV130" s="181"/>
      <c r="AW130" s="181"/>
      <c r="AX130" s="181"/>
      <c r="AY130" s="181"/>
      <c r="AZ130" s="181"/>
      <c r="BA130" s="181"/>
      <c r="BB130" s="181"/>
      <c r="BC130" s="181"/>
      <c r="BD130" s="179">
        <v>1</v>
      </c>
      <c r="BE130" s="179"/>
      <c r="BF130" s="179"/>
      <c r="BG130" s="179"/>
      <c r="BH130" s="179"/>
      <c r="BI130" s="179"/>
      <c r="BJ130" s="179"/>
      <c r="BK130" s="179"/>
      <c r="BL130" s="179"/>
      <c r="BM130" s="179"/>
      <c r="BN130" s="179"/>
      <c r="BO130" s="179"/>
      <c r="BP130" s="179"/>
      <c r="BQ130" s="179"/>
      <c r="BR130" s="179"/>
      <c r="BS130" s="179"/>
      <c r="BT130" s="179">
        <v>12</v>
      </c>
      <c r="BU130" s="179"/>
      <c r="BV130" s="179"/>
      <c r="BW130" s="179"/>
      <c r="BX130" s="179"/>
      <c r="BY130" s="179"/>
      <c r="BZ130" s="179"/>
      <c r="CA130" s="179"/>
      <c r="CB130" s="179"/>
      <c r="CC130" s="179"/>
      <c r="CD130" s="179"/>
      <c r="CE130" s="179"/>
      <c r="CF130" s="179"/>
      <c r="CG130" s="179"/>
      <c r="CH130" s="179"/>
      <c r="CI130" s="179"/>
      <c r="CJ130" s="179">
        <v>96500</v>
      </c>
      <c r="CK130" s="179"/>
      <c r="CL130" s="179"/>
      <c r="CM130" s="179"/>
      <c r="CN130" s="179"/>
      <c r="CO130" s="179"/>
      <c r="CP130" s="179"/>
      <c r="CQ130" s="179"/>
      <c r="CR130" s="179"/>
      <c r="CS130" s="179"/>
      <c r="CT130" s="179"/>
      <c r="CU130" s="179"/>
      <c r="CV130" s="179"/>
      <c r="CW130" s="179"/>
      <c r="CX130" s="179"/>
      <c r="CY130" s="179"/>
      <c r="CZ130" s="179"/>
      <c r="DA130" s="179"/>
    </row>
    <row r="131" spans="1:105" s="37" customFormat="1" ht="12.75" x14ac:dyDescent="0.2">
      <c r="A131" s="180" t="s">
        <v>266</v>
      </c>
      <c r="B131" s="180"/>
      <c r="C131" s="180"/>
      <c r="D131" s="180"/>
      <c r="E131" s="180"/>
      <c r="F131" s="180"/>
      <c r="G131" s="180"/>
      <c r="H131" s="181" t="s">
        <v>437</v>
      </c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  <c r="AI131" s="181"/>
      <c r="AJ131" s="181"/>
      <c r="AK131" s="181"/>
      <c r="AL131" s="181"/>
      <c r="AM131" s="181"/>
      <c r="AN131" s="181"/>
      <c r="AO131" s="181"/>
      <c r="AP131" s="181"/>
      <c r="AQ131" s="181"/>
      <c r="AR131" s="181"/>
      <c r="AS131" s="181"/>
      <c r="AT131" s="181"/>
      <c r="AU131" s="181"/>
      <c r="AV131" s="181"/>
      <c r="AW131" s="181"/>
      <c r="AX131" s="181"/>
      <c r="AY131" s="181"/>
      <c r="AZ131" s="181"/>
      <c r="BA131" s="181"/>
      <c r="BB131" s="181"/>
      <c r="BC131" s="181"/>
      <c r="BD131" s="179">
        <v>1</v>
      </c>
      <c r="BE131" s="179"/>
      <c r="BF131" s="179"/>
      <c r="BG131" s="179"/>
      <c r="BH131" s="179"/>
      <c r="BI131" s="179"/>
      <c r="BJ131" s="179"/>
      <c r="BK131" s="179"/>
      <c r="BL131" s="179"/>
      <c r="BM131" s="179"/>
      <c r="BN131" s="179"/>
      <c r="BO131" s="179"/>
      <c r="BP131" s="179"/>
      <c r="BQ131" s="179"/>
      <c r="BR131" s="179"/>
      <c r="BS131" s="179"/>
      <c r="BT131" s="179">
        <v>12</v>
      </c>
      <c r="BU131" s="179"/>
      <c r="BV131" s="179"/>
      <c r="BW131" s="179"/>
      <c r="BX131" s="179"/>
      <c r="BY131" s="179"/>
      <c r="BZ131" s="179"/>
      <c r="CA131" s="179"/>
      <c r="CB131" s="179"/>
      <c r="CC131" s="179"/>
      <c r="CD131" s="179"/>
      <c r="CE131" s="179"/>
      <c r="CF131" s="179"/>
      <c r="CG131" s="179"/>
      <c r="CH131" s="179"/>
      <c r="CI131" s="179"/>
      <c r="CJ131" s="179">
        <v>72000</v>
      </c>
      <c r="CK131" s="179"/>
      <c r="CL131" s="179"/>
      <c r="CM131" s="179"/>
      <c r="CN131" s="179"/>
      <c r="CO131" s="179"/>
      <c r="CP131" s="179"/>
      <c r="CQ131" s="179"/>
      <c r="CR131" s="179"/>
      <c r="CS131" s="179"/>
      <c r="CT131" s="179"/>
      <c r="CU131" s="179"/>
      <c r="CV131" s="179"/>
      <c r="CW131" s="179"/>
      <c r="CX131" s="179"/>
      <c r="CY131" s="179"/>
      <c r="CZ131" s="179"/>
      <c r="DA131" s="179"/>
    </row>
    <row r="132" spans="1:105" s="37" customFormat="1" ht="12.75" x14ac:dyDescent="0.2">
      <c r="A132" s="180" t="s">
        <v>417</v>
      </c>
      <c r="B132" s="180"/>
      <c r="C132" s="180"/>
      <c r="D132" s="180"/>
      <c r="E132" s="180"/>
      <c r="F132" s="180"/>
      <c r="G132" s="180"/>
      <c r="H132" s="181" t="s">
        <v>438</v>
      </c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81"/>
      <c r="AR132" s="181"/>
      <c r="AS132" s="181"/>
      <c r="AT132" s="181"/>
      <c r="AU132" s="181"/>
      <c r="AV132" s="181"/>
      <c r="AW132" s="181"/>
      <c r="AX132" s="181"/>
      <c r="AY132" s="181"/>
      <c r="AZ132" s="181"/>
      <c r="BA132" s="181"/>
      <c r="BB132" s="181"/>
      <c r="BC132" s="181"/>
      <c r="BD132" s="179">
        <v>1</v>
      </c>
      <c r="BE132" s="179"/>
      <c r="BF132" s="179"/>
      <c r="BG132" s="179"/>
      <c r="BH132" s="179"/>
      <c r="BI132" s="179"/>
      <c r="BJ132" s="179"/>
      <c r="BK132" s="179"/>
      <c r="BL132" s="179"/>
      <c r="BM132" s="179"/>
      <c r="BN132" s="179"/>
      <c r="BO132" s="179"/>
      <c r="BP132" s="179"/>
      <c r="BQ132" s="179"/>
      <c r="BR132" s="179"/>
      <c r="BS132" s="179"/>
      <c r="BT132" s="179">
        <v>12</v>
      </c>
      <c r="BU132" s="179"/>
      <c r="BV132" s="179"/>
      <c r="BW132" s="179"/>
      <c r="BX132" s="179"/>
      <c r="BY132" s="179"/>
      <c r="BZ132" s="179"/>
      <c r="CA132" s="179"/>
      <c r="CB132" s="179"/>
      <c r="CC132" s="179"/>
      <c r="CD132" s="179"/>
      <c r="CE132" s="179"/>
      <c r="CF132" s="179"/>
      <c r="CG132" s="179"/>
      <c r="CH132" s="179"/>
      <c r="CI132" s="179"/>
      <c r="CJ132" s="179">
        <v>99600</v>
      </c>
      <c r="CK132" s="179"/>
      <c r="CL132" s="179"/>
      <c r="CM132" s="179"/>
      <c r="CN132" s="179"/>
      <c r="CO132" s="179"/>
      <c r="CP132" s="179"/>
      <c r="CQ132" s="179"/>
      <c r="CR132" s="179"/>
      <c r="CS132" s="179"/>
      <c r="CT132" s="179"/>
      <c r="CU132" s="179"/>
      <c r="CV132" s="179"/>
      <c r="CW132" s="179"/>
      <c r="CX132" s="179"/>
      <c r="CY132" s="179"/>
      <c r="CZ132" s="179"/>
      <c r="DA132" s="179"/>
    </row>
    <row r="133" spans="1:105" s="37" customFormat="1" ht="12.75" x14ac:dyDescent="0.2">
      <c r="A133" s="180" t="s">
        <v>418</v>
      </c>
      <c r="B133" s="180"/>
      <c r="C133" s="180"/>
      <c r="D133" s="180"/>
      <c r="E133" s="180"/>
      <c r="F133" s="180"/>
      <c r="G133" s="180"/>
      <c r="H133" s="181" t="s">
        <v>439</v>
      </c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81"/>
      <c r="AN133" s="181"/>
      <c r="AO133" s="181"/>
      <c r="AP133" s="181"/>
      <c r="AQ133" s="181"/>
      <c r="AR133" s="181"/>
      <c r="AS133" s="181"/>
      <c r="AT133" s="181"/>
      <c r="AU133" s="181"/>
      <c r="AV133" s="181"/>
      <c r="AW133" s="181"/>
      <c r="AX133" s="181"/>
      <c r="AY133" s="181"/>
      <c r="AZ133" s="181"/>
      <c r="BA133" s="181"/>
      <c r="BB133" s="181"/>
      <c r="BC133" s="181"/>
      <c r="BD133" s="179">
        <v>1</v>
      </c>
      <c r="BE133" s="179"/>
      <c r="BF133" s="179"/>
      <c r="BG133" s="179"/>
      <c r="BH133" s="179"/>
      <c r="BI133" s="179"/>
      <c r="BJ133" s="179"/>
      <c r="BK133" s="179"/>
      <c r="BL133" s="179"/>
      <c r="BM133" s="179"/>
      <c r="BN133" s="179"/>
      <c r="BO133" s="179"/>
      <c r="BP133" s="179"/>
      <c r="BQ133" s="179"/>
      <c r="BR133" s="179"/>
      <c r="BS133" s="179"/>
      <c r="BT133" s="179">
        <v>1</v>
      </c>
      <c r="BU133" s="179"/>
      <c r="BV133" s="179"/>
      <c r="BW133" s="179"/>
      <c r="BX133" s="179"/>
      <c r="BY133" s="179"/>
      <c r="BZ133" s="179"/>
      <c r="CA133" s="179"/>
      <c r="CB133" s="179"/>
      <c r="CC133" s="179"/>
      <c r="CD133" s="179"/>
      <c r="CE133" s="179"/>
      <c r="CF133" s="179"/>
      <c r="CG133" s="179"/>
      <c r="CH133" s="179"/>
      <c r="CI133" s="179"/>
      <c r="CJ133" s="179">
        <v>9750</v>
      </c>
      <c r="CK133" s="179"/>
      <c r="CL133" s="179"/>
      <c r="CM133" s="179"/>
      <c r="CN133" s="179"/>
      <c r="CO133" s="179"/>
      <c r="CP133" s="179"/>
      <c r="CQ133" s="179"/>
      <c r="CR133" s="179"/>
      <c r="CS133" s="179"/>
      <c r="CT133" s="179"/>
      <c r="CU133" s="179"/>
      <c r="CV133" s="179"/>
      <c r="CW133" s="179"/>
      <c r="CX133" s="179"/>
      <c r="CY133" s="179"/>
      <c r="CZ133" s="179"/>
      <c r="DA133" s="179"/>
    </row>
    <row r="134" spans="1:105" s="38" customFormat="1" ht="15" customHeight="1" x14ac:dyDescent="0.2">
      <c r="A134" s="180" t="s">
        <v>419</v>
      </c>
      <c r="B134" s="180"/>
      <c r="C134" s="180"/>
      <c r="D134" s="180"/>
      <c r="E134" s="180"/>
      <c r="F134" s="180"/>
      <c r="G134" s="180"/>
      <c r="H134" s="181" t="s">
        <v>440</v>
      </c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  <c r="AJ134" s="181"/>
      <c r="AK134" s="181"/>
      <c r="AL134" s="181"/>
      <c r="AM134" s="181"/>
      <c r="AN134" s="181"/>
      <c r="AO134" s="181"/>
      <c r="AP134" s="181"/>
      <c r="AQ134" s="181"/>
      <c r="AR134" s="181"/>
      <c r="AS134" s="181"/>
      <c r="AT134" s="181"/>
      <c r="AU134" s="181"/>
      <c r="AV134" s="181"/>
      <c r="AW134" s="181"/>
      <c r="AX134" s="181"/>
      <c r="AY134" s="181"/>
      <c r="AZ134" s="181"/>
      <c r="BA134" s="181"/>
      <c r="BB134" s="181"/>
      <c r="BC134" s="181"/>
      <c r="BD134" s="179">
        <v>1</v>
      </c>
      <c r="BE134" s="179"/>
      <c r="BF134" s="179"/>
      <c r="BG134" s="179"/>
      <c r="BH134" s="179"/>
      <c r="BI134" s="179"/>
      <c r="BJ134" s="179"/>
      <c r="BK134" s="179"/>
      <c r="BL134" s="179"/>
      <c r="BM134" s="179"/>
      <c r="BN134" s="179"/>
      <c r="BO134" s="179"/>
      <c r="BP134" s="179"/>
      <c r="BQ134" s="179"/>
      <c r="BR134" s="179"/>
      <c r="BS134" s="179"/>
      <c r="BT134" s="179">
        <v>1</v>
      </c>
      <c r="BU134" s="179"/>
      <c r="BV134" s="179"/>
      <c r="BW134" s="179"/>
      <c r="BX134" s="179"/>
      <c r="BY134" s="179"/>
      <c r="BZ134" s="179"/>
      <c r="CA134" s="179"/>
      <c r="CB134" s="179"/>
      <c r="CC134" s="179"/>
      <c r="CD134" s="179"/>
      <c r="CE134" s="179"/>
      <c r="CF134" s="179"/>
      <c r="CG134" s="179"/>
      <c r="CH134" s="179"/>
      <c r="CI134" s="179"/>
      <c r="CJ134" s="179">
        <v>17770</v>
      </c>
      <c r="CK134" s="179"/>
      <c r="CL134" s="179"/>
      <c r="CM134" s="179"/>
      <c r="CN134" s="179"/>
      <c r="CO134" s="179"/>
      <c r="CP134" s="179"/>
      <c r="CQ134" s="179"/>
      <c r="CR134" s="179"/>
      <c r="CS134" s="179"/>
      <c r="CT134" s="179"/>
      <c r="CU134" s="179"/>
      <c r="CV134" s="179"/>
      <c r="CW134" s="179"/>
      <c r="CX134" s="179"/>
      <c r="CY134" s="179"/>
      <c r="CZ134" s="179"/>
      <c r="DA134" s="179"/>
    </row>
    <row r="135" spans="1:105" s="38" customFormat="1" ht="15" customHeight="1" x14ac:dyDescent="0.2">
      <c r="A135" s="180" t="s">
        <v>420</v>
      </c>
      <c r="B135" s="180"/>
      <c r="C135" s="180"/>
      <c r="D135" s="180"/>
      <c r="E135" s="180"/>
      <c r="F135" s="180"/>
      <c r="G135" s="180"/>
      <c r="H135" s="181" t="s">
        <v>441</v>
      </c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  <c r="AA135" s="181"/>
      <c r="AB135" s="181"/>
      <c r="AC135" s="181"/>
      <c r="AD135" s="181"/>
      <c r="AE135" s="181"/>
      <c r="AF135" s="181"/>
      <c r="AG135" s="181"/>
      <c r="AH135" s="181"/>
      <c r="AI135" s="181"/>
      <c r="AJ135" s="181"/>
      <c r="AK135" s="181"/>
      <c r="AL135" s="181"/>
      <c r="AM135" s="181"/>
      <c r="AN135" s="181"/>
      <c r="AO135" s="181"/>
      <c r="AP135" s="181"/>
      <c r="AQ135" s="181"/>
      <c r="AR135" s="181"/>
      <c r="AS135" s="181"/>
      <c r="AT135" s="181"/>
      <c r="AU135" s="181"/>
      <c r="AV135" s="181"/>
      <c r="AW135" s="181"/>
      <c r="AX135" s="181"/>
      <c r="AY135" s="181"/>
      <c r="AZ135" s="181"/>
      <c r="BA135" s="181"/>
      <c r="BB135" s="181"/>
      <c r="BC135" s="181"/>
      <c r="BD135" s="179">
        <v>1</v>
      </c>
      <c r="BE135" s="179"/>
      <c r="BF135" s="179"/>
      <c r="BG135" s="179"/>
      <c r="BH135" s="179"/>
      <c r="BI135" s="179"/>
      <c r="BJ135" s="179"/>
      <c r="BK135" s="179"/>
      <c r="BL135" s="179"/>
      <c r="BM135" s="179"/>
      <c r="BN135" s="179"/>
      <c r="BO135" s="179"/>
      <c r="BP135" s="179"/>
      <c r="BQ135" s="179"/>
      <c r="BR135" s="179"/>
      <c r="BS135" s="179"/>
      <c r="BT135" s="179">
        <v>12</v>
      </c>
      <c r="BU135" s="179"/>
      <c r="BV135" s="179"/>
      <c r="BW135" s="179"/>
      <c r="BX135" s="179"/>
      <c r="BY135" s="179"/>
      <c r="BZ135" s="179"/>
      <c r="CA135" s="179"/>
      <c r="CB135" s="179"/>
      <c r="CC135" s="179"/>
      <c r="CD135" s="179"/>
      <c r="CE135" s="179"/>
      <c r="CF135" s="179"/>
      <c r="CG135" s="179"/>
      <c r="CH135" s="179"/>
      <c r="CI135" s="179"/>
      <c r="CJ135" s="179">
        <v>60000</v>
      </c>
      <c r="CK135" s="179"/>
      <c r="CL135" s="179"/>
      <c r="CM135" s="179"/>
      <c r="CN135" s="179"/>
      <c r="CO135" s="179"/>
      <c r="CP135" s="179"/>
      <c r="CQ135" s="179"/>
      <c r="CR135" s="179"/>
      <c r="CS135" s="179"/>
      <c r="CT135" s="179"/>
      <c r="CU135" s="179"/>
      <c r="CV135" s="179"/>
      <c r="CW135" s="179"/>
      <c r="CX135" s="179"/>
      <c r="CY135" s="179"/>
      <c r="CZ135" s="179"/>
      <c r="DA135" s="179"/>
    </row>
    <row r="136" spans="1:105" s="38" customFormat="1" ht="15" customHeight="1" x14ac:dyDescent="0.2">
      <c r="A136" s="180" t="s">
        <v>421</v>
      </c>
      <c r="B136" s="180"/>
      <c r="C136" s="180"/>
      <c r="D136" s="180"/>
      <c r="E136" s="180"/>
      <c r="F136" s="180"/>
      <c r="G136" s="180"/>
      <c r="H136" s="181" t="s">
        <v>442</v>
      </c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  <c r="X136" s="181"/>
      <c r="Y136" s="181"/>
      <c r="Z136" s="181"/>
      <c r="AA136" s="181"/>
      <c r="AB136" s="181"/>
      <c r="AC136" s="181"/>
      <c r="AD136" s="181"/>
      <c r="AE136" s="181"/>
      <c r="AF136" s="181"/>
      <c r="AG136" s="181"/>
      <c r="AH136" s="181"/>
      <c r="AI136" s="181"/>
      <c r="AJ136" s="181"/>
      <c r="AK136" s="181"/>
      <c r="AL136" s="181"/>
      <c r="AM136" s="181"/>
      <c r="AN136" s="181"/>
      <c r="AO136" s="181"/>
      <c r="AP136" s="181"/>
      <c r="AQ136" s="181"/>
      <c r="AR136" s="181"/>
      <c r="AS136" s="181"/>
      <c r="AT136" s="181"/>
      <c r="AU136" s="181"/>
      <c r="AV136" s="181"/>
      <c r="AW136" s="181"/>
      <c r="AX136" s="181"/>
      <c r="AY136" s="181"/>
      <c r="AZ136" s="181"/>
      <c r="BA136" s="181"/>
      <c r="BB136" s="181"/>
      <c r="BC136" s="181"/>
      <c r="BD136" s="179">
        <v>1</v>
      </c>
      <c r="BE136" s="179"/>
      <c r="BF136" s="179"/>
      <c r="BG136" s="179"/>
      <c r="BH136" s="179"/>
      <c r="BI136" s="179"/>
      <c r="BJ136" s="179"/>
      <c r="BK136" s="179"/>
      <c r="BL136" s="179"/>
      <c r="BM136" s="179"/>
      <c r="BN136" s="179"/>
      <c r="BO136" s="179"/>
      <c r="BP136" s="179"/>
      <c r="BQ136" s="179"/>
      <c r="BR136" s="179"/>
      <c r="BS136" s="179"/>
      <c r="BT136" s="179">
        <v>12</v>
      </c>
      <c r="BU136" s="179"/>
      <c r="BV136" s="179"/>
      <c r="BW136" s="179"/>
      <c r="BX136" s="179"/>
      <c r="BY136" s="179"/>
      <c r="BZ136" s="179"/>
      <c r="CA136" s="179"/>
      <c r="CB136" s="179"/>
      <c r="CC136" s="179"/>
      <c r="CD136" s="179"/>
      <c r="CE136" s="179"/>
      <c r="CF136" s="179"/>
      <c r="CG136" s="179"/>
      <c r="CH136" s="179"/>
      <c r="CI136" s="179"/>
      <c r="CJ136" s="179">
        <v>72000</v>
      </c>
      <c r="CK136" s="179"/>
      <c r="CL136" s="179"/>
      <c r="CM136" s="179"/>
      <c r="CN136" s="179"/>
      <c r="CO136" s="179"/>
      <c r="CP136" s="179"/>
      <c r="CQ136" s="179"/>
      <c r="CR136" s="179"/>
      <c r="CS136" s="179"/>
      <c r="CT136" s="179"/>
      <c r="CU136" s="179"/>
      <c r="CV136" s="179"/>
      <c r="CW136" s="179"/>
      <c r="CX136" s="179"/>
      <c r="CY136" s="179"/>
      <c r="CZ136" s="179"/>
      <c r="DA136" s="179"/>
    </row>
    <row r="137" spans="1:105" s="38" customFormat="1" ht="15" customHeight="1" x14ac:dyDescent="0.2">
      <c r="A137" s="180" t="s">
        <v>422</v>
      </c>
      <c r="B137" s="180"/>
      <c r="C137" s="180"/>
      <c r="D137" s="180"/>
      <c r="E137" s="180"/>
      <c r="F137" s="180"/>
      <c r="G137" s="180"/>
      <c r="H137" s="181" t="s">
        <v>443</v>
      </c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1"/>
      <c r="AE137" s="181"/>
      <c r="AF137" s="181"/>
      <c r="AG137" s="181"/>
      <c r="AH137" s="181"/>
      <c r="AI137" s="181"/>
      <c r="AJ137" s="181"/>
      <c r="AK137" s="181"/>
      <c r="AL137" s="181"/>
      <c r="AM137" s="181"/>
      <c r="AN137" s="181"/>
      <c r="AO137" s="181"/>
      <c r="AP137" s="181"/>
      <c r="AQ137" s="181"/>
      <c r="AR137" s="181"/>
      <c r="AS137" s="181"/>
      <c r="AT137" s="181"/>
      <c r="AU137" s="181"/>
      <c r="AV137" s="181"/>
      <c r="AW137" s="181"/>
      <c r="AX137" s="181"/>
      <c r="AY137" s="181"/>
      <c r="AZ137" s="181"/>
      <c r="BA137" s="181"/>
      <c r="BB137" s="181"/>
      <c r="BC137" s="181"/>
      <c r="BD137" s="179">
        <v>1</v>
      </c>
      <c r="BE137" s="179"/>
      <c r="BF137" s="179"/>
      <c r="BG137" s="179"/>
      <c r="BH137" s="179"/>
      <c r="BI137" s="179"/>
      <c r="BJ137" s="179"/>
      <c r="BK137" s="179"/>
      <c r="BL137" s="179"/>
      <c r="BM137" s="179"/>
      <c r="BN137" s="179"/>
      <c r="BO137" s="179"/>
      <c r="BP137" s="179"/>
      <c r="BQ137" s="179"/>
      <c r="BR137" s="179"/>
      <c r="BS137" s="179"/>
      <c r="BT137" s="179">
        <v>12</v>
      </c>
      <c r="BU137" s="179"/>
      <c r="BV137" s="179"/>
      <c r="BW137" s="179"/>
      <c r="BX137" s="179"/>
      <c r="BY137" s="179"/>
      <c r="BZ137" s="179"/>
      <c r="CA137" s="179"/>
      <c r="CB137" s="179"/>
      <c r="CC137" s="179"/>
      <c r="CD137" s="179"/>
      <c r="CE137" s="179"/>
      <c r="CF137" s="179"/>
      <c r="CG137" s="179"/>
      <c r="CH137" s="179"/>
      <c r="CI137" s="179"/>
      <c r="CJ137" s="179">
        <v>60000</v>
      </c>
      <c r="CK137" s="179"/>
      <c r="CL137" s="179"/>
      <c r="CM137" s="179"/>
      <c r="CN137" s="179"/>
      <c r="CO137" s="179"/>
      <c r="CP137" s="179"/>
      <c r="CQ137" s="179"/>
      <c r="CR137" s="179"/>
      <c r="CS137" s="179"/>
      <c r="CT137" s="179"/>
      <c r="CU137" s="179"/>
      <c r="CV137" s="179"/>
      <c r="CW137" s="179"/>
      <c r="CX137" s="179"/>
      <c r="CY137" s="179"/>
      <c r="CZ137" s="179"/>
      <c r="DA137" s="179"/>
    </row>
    <row r="138" spans="1:105" s="38" customFormat="1" ht="15" customHeight="1" x14ac:dyDescent="0.2">
      <c r="A138" s="180"/>
      <c r="B138" s="180"/>
      <c r="C138" s="180"/>
      <c r="D138" s="180"/>
      <c r="E138" s="180"/>
      <c r="F138" s="180"/>
      <c r="G138" s="180"/>
      <c r="H138" s="183" t="s">
        <v>231</v>
      </c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3"/>
      <c r="AS138" s="183"/>
      <c r="AT138" s="183"/>
      <c r="AU138" s="183"/>
      <c r="AV138" s="183"/>
      <c r="AW138" s="183"/>
      <c r="AX138" s="183"/>
      <c r="AY138" s="183"/>
      <c r="AZ138" s="183"/>
      <c r="BA138" s="183"/>
      <c r="BB138" s="183"/>
      <c r="BC138" s="184"/>
      <c r="BD138" s="179" t="s">
        <v>232</v>
      </c>
      <c r="BE138" s="179"/>
      <c r="BF138" s="179"/>
      <c r="BG138" s="179"/>
      <c r="BH138" s="179"/>
      <c r="BI138" s="179"/>
      <c r="BJ138" s="179"/>
      <c r="BK138" s="179"/>
      <c r="BL138" s="179"/>
      <c r="BM138" s="179"/>
      <c r="BN138" s="179"/>
      <c r="BO138" s="179"/>
      <c r="BP138" s="179"/>
      <c r="BQ138" s="179"/>
      <c r="BR138" s="179"/>
      <c r="BS138" s="179"/>
      <c r="BT138" s="179" t="s">
        <v>232</v>
      </c>
      <c r="BU138" s="179"/>
      <c r="BV138" s="179"/>
      <c r="BW138" s="179"/>
      <c r="BX138" s="179"/>
      <c r="BY138" s="179"/>
      <c r="BZ138" s="179"/>
      <c r="CA138" s="179"/>
      <c r="CB138" s="179"/>
      <c r="CC138" s="179"/>
      <c r="CD138" s="179"/>
      <c r="CE138" s="179"/>
      <c r="CF138" s="179"/>
      <c r="CG138" s="179"/>
      <c r="CH138" s="179"/>
      <c r="CI138" s="179"/>
      <c r="CJ138" s="179">
        <f>SUM(CJ129:DA137)</f>
        <v>527620</v>
      </c>
      <c r="CK138" s="179"/>
      <c r="CL138" s="179"/>
      <c r="CM138" s="179"/>
      <c r="CN138" s="179"/>
      <c r="CO138" s="179"/>
      <c r="CP138" s="179"/>
      <c r="CQ138" s="179"/>
      <c r="CR138" s="179"/>
      <c r="CS138" s="179"/>
      <c r="CT138" s="179"/>
      <c r="CU138" s="179"/>
      <c r="CV138" s="179"/>
      <c r="CW138" s="179"/>
      <c r="CX138" s="179"/>
      <c r="CY138" s="179"/>
      <c r="CZ138" s="179"/>
      <c r="DA138" s="179"/>
    </row>
    <row r="140" spans="1:105" s="33" customFormat="1" ht="14.25" x14ac:dyDescent="0.2">
      <c r="A140" s="198" t="s">
        <v>303</v>
      </c>
      <c r="B140" s="198"/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198"/>
      <c r="T140" s="198"/>
      <c r="U140" s="198"/>
      <c r="V140" s="198"/>
      <c r="W140" s="198"/>
      <c r="X140" s="198"/>
      <c r="Y140" s="198"/>
      <c r="Z140" s="198"/>
      <c r="AA140" s="198"/>
      <c r="AB140" s="198"/>
      <c r="AC140" s="198"/>
      <c r="AD140" s="198"/>
      <c r="AE140" s="198"/>
      <c r="AF140" s="198"/>
      <c r="AG140" s="198"/>
      <c r="AH140" s="198"/>
      <c r="AI140" s="198"/>
      <c r="AJ140" s="198"/>
      <c r="AK140" s="198"/>
      <c r="AL140" s="198"/>
      <c r="AM140" s="198"/>
      <c r="AN140" s="198"/>
      <c r="AO140" s="198"/>
      <c r="AP140" s="198"/>
      <c r="AQ140" s="198"/>
      <c r="AR140" s="198"/>
      <c r="AS140" s="198"/>
      <c r="AT140" s="198"/>
      <c r="AU140" s="198"/>
      <c r="AV140" s="198"/>
      <c r="AW140" s="198"/>
      <c r="AX140" s="198"/>
      <c r="AY140" s="198"/>
      <c r="AZ140" s="19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  <c r="BZ140" s="198"/>
      <c r="CA140" s="198"/>
      <c r="CB140" s="198"/>
      <c r="CC140" s="198"/>
      <c r="CD140" s="198"/>
      <c r="CE140" s="198"/>
      <c r="CF140" s="198"/>
      <c r="CG140" s="198"/>
      <c r="CH140" s="198"/>
      <c r="CI140" s="198"/>
      <c r="CJ140" s="198"/>
      <c r="CK140" s="198"/>
      <c r="CL140" s="198"/>
      <c r="CM140" s="198"/>
      <c r="CN140" s="198"/>
      <c r="CO140" s="198"/>
      <c r="CP140" s="198"/>
      <c r="CQ140" s="198"/>
      <c r="CR140" s="198"/>
      <c r="CS140" s="198"/>
      <c r="CT140" s="198"/>
      <c r="CU140" s="198"/>
      <c r="CV140" s="198"/>
      <c r="CW140" s="198"/>
      <c r="CX140" s="198"/>
      <c r="CY140" s="198"/>
      <c r="CZ140" s="198"/>
      <c r="DA140" s="198"/>
    </row>
    <row r="141" spans="1:105" ht="10.5" customHeight="1" x14ac:dyDescent="0.25"/>
    <row r="142" spans="1:105" ht="30" customHeight="1" x14ac:dyDescent="0.25">
      <c r="A142" s="190" t="s">
        <v>220</v>
      </c>
      <c r="B142" s="191"/>
      <c r="C142" s="191"/>
      <c r="D142" s="191"/>
      <c r="E142" s="191"/>
      <c r="F142" s="191"/>
      <c r="G142" s="192"/>
      <c r="H142" s="190" t="s">
        <v>274</v>
      </c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191"/>
      <c r="AJ142" s="191"/>
      <c r="AK142" s="191"/>
      <c r="AL142" s="191"/>
      <c r="AM142" s="191"/>
      <c r="AN142" s="191"/>
      <c r="AO142" s="191"/>
      <c r="AP142" s="191"/>
      <c r="AQ142" s="191"/>
      <c r="AR142" s="191"/>
      <c r="AS142" s="191"/>
      <c r="AT142" s="191"/>
      <c r="AU142" s="191"/>
      <c r="AV142" s="191"/>
      <c r="AW142" s="191"/>
      <c r="AX142" s="191"/>
      <c r="AY142" s="191"/>
      <c r="AZ142" s="191"/>
      <c r="BA142" s="191"/>
      <c r="BB142" s="191"/>
      <c r="BC142" s="191"/>
      <c r="BD142" s="191"/>
      <c r="BE142" s="191"/>
      <c r="BF142" s="191"/>
      <c r="BG142" s="191"/>
      <c r="BH142" s="191"/>
      <c r="BI142" s="191"/>
      <c r="BJ142" s="191"/>
      <c r="BK142" s="191"/>
      <c r="BL142" s="191"/>
      <c r="BM142" s="191"/>
      <c r="BN142" s="191"/>
      <c r="BO142" s="191"/>
      <c r="BP142" s="191"/>
      <c r="BQ142" s="191"/>
      <c r="BR142" s="191"/>
      <c r="BS142" s="192"/>
      <c r="BT142" s="190" t="s">
        <v>304</v>
      </c>
      <c r="BU142" s="191"/>
      <c r="BV142" s="191"/>
      <c r="BW142" s="191"/>
      <c r="BX142" s="191"/>
      <c r="BY142" s="191"/>
      <c r="BZ142" s="191"/>
      <c r="CA142" s="191"/>
      <c r="CB142" s="191"/>
      <c r="CC142" s="191"/>
      <c r="CD142" s="191"/>
      <c r="CE142" s="191"/>
      <c r="CF142" s="191"/>
      <c r="CG142" s="191"/>
      <c r="CH142" s="191"/>
      <c r="CI142" s="192"/>
      <c r="CJ142" s="190" t="s">
        <v>305</v>
      </c>
      <c r="CK142" s="191"/>
      <c r="CL142" s="191"/>
      <c r="CM142" s="191"/>
      <c r="CN142" s="191"/>
      <c r="CO142" s="191"/>
      <c r="CP142" s="191"/>
      <c r="CQ142" s="191"/>
      <c r="CR142" s="191"/>
      <c r="CS142" s="191"/>
      <c r="CT142" s="191"/>
      <c r="CU142" s="191"/>
      <c r="CV142" s="191"/>
      <c r="CW142" s="191"/>
      <c r="CX142" s="191"/>
      <c r="CY142" s="191"/>
      <c r="CZ142" s="191"/>
      <c r="DA142" s="192"/>
    </row>
    <row r="143" spans="1:105" s="28" customFormat="1" ht="12.75" x14ac:dyDescent="0.2">
      <c r="A143" s="185">
        <v>1</v>
      </c>
      <c r="B143" s="185"/>
      <c r="C143" s="185"/>
      <c r="D143" s="185"/>
      <c r="E143" s="185"/>
      <c r="F143" s="185"/>
      <c r="G143" s="185"/>
      <c r="H143" s="185">
        <v>2</v>
      </c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5"/>
      <c r="AE143" s="185"/>
      <c r="AF143" s="185"/>
      <c r="AG143" s="185"/>
      <c r="AH143" s="185"/>
      <c r="AI143" s="185"/>
      <c r="AJ143" s="185"/>
      <c r="AK143" s="185"/>
      <c r="AL143" s="185"/>
      <c r="AM143" s="185"/>
      <c r="AN143" s="185"/>
      <c r="AO143" s="185"/>
      <c r="AP143" s="185"/>
      <c r="AQ143" s="185"/>
      <c r="AR143" s="185"/>
      <c r="AS143" s="185"/>
      <c r="AT143" s="185"/>
      <c r="AU143" s="185"/>
      <c r="AV143" s="185"/>
      <c r="AW143" s="185"/>
      <c r="AX143" s="185"/>
      <c r="AY143" s="185"/>
      <c r="AZ143" s="185"/>
      <c r="BA143" s="185"/>
      <c r="BB143" s="185"/>
      <c r="BC143" s="185"/>
      <c r="BD143" s="185"/>
      <c r="BE143" s="185"/>
      <c r="BF143" s="185"/>
      <c r="BG143" s="185"/>
      <c r="BH143" s="185"/>
      <c r="BI143" s="185"/>
      <c r="BJ143" s="185"/>
      <c r="BK143" s="185"/>
      <c r="BL143" s="185"/>
      <c r="BM143" s="185"/>
      <c r="BN143" s="185"/>
      <c r="BO143" s="185"/>
      <c r="BP143" s="185"/>
      <c r="BQ143" s="185"/>
      <c r="BR143" s="185"/>
      <c r="BS143" s="185"/>
      <c r="BT143" s="185">
        <v>3</v>
      </c>
      <c r="BU143" s="185"/>
      <c r="BV143" s="185"/>
      <c r="BW143" s="185"/>
      <c r="BX143" s="185"/>
      <c r="BY143" s="185"/>
      <c r="BZ143" s="185"/>
      <c r="CA143" s="185"/>
      <c r="CB143" s="185"/>
      <c r="CC143" s="185"/>
      <c r="CD143" s="185"/>
      <c r="CE143" s="185"/>
      <c r="CF143" s="185"/>
      <c r="CG143" s="185"/>
      <c r="CH143" s="185"/>
      <c r="CI143" s="185"/>
      <c r="CJ143" s="185">
        <v>4</v>
      </c>
      <c r="CK143" s="185"/>
      <c r="CL143" s="185"/>
      <c r="CM143" s="185"/>
      <c r="CN143" s="185"/>
      <c r="CO143" s="185"/>
      <c r="CP143" s="185"/>
      <c r="CQ143" s="185"/>
      <c r="CR143" s="185"/>
      <c r="CS143" s="185"/>
      <c r="CT143" s="185"/>
      <c r="CU143" s="185"/>
      <c r="CV143" s="185"/>
      <c r="CW143" s="185"/>
      <c r="CX143" s="185"/>
      <c r="CY143" s="185"/>
      <c r="CZ143" s="185"/>
      <c r="DA143" s="185"/>
    </row>
    <row r="144" spans="1:105" ht="15" customHeight="1" x14ac:dyDescent="0.25">
      <c r="A144" s="180" t="s">
        <v>247</v>
      </c>
      <c r="B144" s="180"/>
      <c r="C144" s="180"/>
      <c r="D144" s="180"/>
      <c r="E144" s="180"/>
      <c r="F144" s="180"/>
      <c r="G144" s="180"/>
      <c r="H144" s="208" t="s">
        <v>444</v>
      </c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09"/>
      <c r="AG144" s="209"/>
      <c r="AH144" s="209"/>
      <c r="AI144" s="209"/>
      <c r="AJ144" s="209"/>
      <c r="AK144" s="209"/>
      <c r="AL144" s="209"/>
      <c r="AM144" s="209"/>
      <c r="AN144" s="209"/>
      <c r="AO144" s="209"/>
      <c r="AP144" s="209"/>
      <c r="AQ144" s="209"/>
      <c r="AR144" s="209"/>
      <c r="AS144" s="209"/>
      <c r="AT144" s="209"/>
      <c r="AU144" s="209"/>
      <c r="AV144" s="209"/>
      <c r="AW144" s="209"/>
      <c r="AX144" s="209"/>
      <c r="AY144" s="209"/>
      <c r="AZ144" s="209"/>
      <c r="BA144" s="209"/>
      <c r="BB144" s="209"/>
      <c r="BC144" s="209"/>
      <c r="BD144" s="209"/>
      <c r="BE144" s="209"/>
      <c r="BF144" s="209"/>
      <c r="BG144" s="209"/>
      <c r="BH144" s="209"/>
      <c r="BI144" s="209"/>
      <c r="BJ144" s="209"/>
      <c r="BK144" s="209"/>
      <c r="BL144" s="209"/>
      <c r="BM144" s="209"/>
      <c r="BN144" s="209"/>
      <c r="BO144" s="209"/>
      <c r="BP144" s="209"/>
      <c r="BQ144" s="209"/>
      <c r="BR144" s="209"/>
      <c r="BS144" s="210"/>
      <c r="BT144" s="179">
        <v>1</v>
      </c>
      <c r="BU144" s="179"/>
      <c r="BV144" s="179"/>
      <c r="BW144" s="179"/>
      <c r="BX144" s="179"/>
      <c r="BY144" s="179"/>
      <c r="BZ144" s="179"/>
      <c r="CA144" s="179"/>
      <c r="CB144" s="179"/>
      <c r="CC144" s="179"/>
      <c r="CD144" s="179"/>
      <c r="CE144" s="179"/>
      <c r="CF144" s="179"/>
      <c r="CG144" s="179"/>
      <c r="CH144" s="179"/>
      <c r="CI144" s="179"/>
      <c r="CJ144" s="179">
        <v>3770</v>
      </c>
      <c r="CK144" s="179"/>
      <c r="CL144" s="179"/>
      <c r="CM144" s="179"/>
      <c r="CN144" s="179"/>
      <c r="CO144" s="179"/>
      <c r="CP144" s="179"/>
      <c r="CQ144" s="179"/>
      <c r="CR144" s="179"/>
      <c r="CS144" s="179"/>
      <c r="CT144" s="179"/>
      <c r="CU144" s="179"/>
      <c r="CV144" s="179"/>
      <c r="CW144" s="179"/>
      <c r="CX144" s="179"/>
      <c r="CY144" s="179"/>
      <c r="CZ144" s="179"/>
      <c r="DA144" s="179"/>
    </row>
    <row r="145" spans="1:105" ht="15" customHeight="1" x14ac:dyDescent="0.25">
      <c r="A145" s="180" t="s">
        <v>255</v>
      </c>
      <c r="B145" s="180"/>
      <c r="C145" s="180"/>
      <c r="D145" s="180"/>
      <c r="E145" s="180"/>
      <c r="F145" s="180"/>
      <c r="G145" s="180"/>
      <c r="H145" s="208" t="s">
        <v>445</v>
      </c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  <c r="AF145" s="209"/>
      <c r="AG145" s="209"/>
      <c r="AH145" s="209"/>
      <c r="AI145" s="209"/>
      <c r="AJ145" s="209"/>
      <c r="AK145" s="209"/>
      <c r="AL145" s="209"/>
      <c r="AM145" s="209"/>
      <c r="AN145" s="209"/>
      <c r="AO145" s="209"/>
      <c r="AP145" s="209"/>
      <c r="AQ145" s="209"/>
      <c r="AR145" s="209"/>
      <c r="AS145" s="209"/>
      <c r="AT145" s="209"/>
      <c r="AU145" s="209"/>
      <c r="AV145" s="209"/>
      <c r="AW145" s="209"/>
      <c r="AX145" s="209"/>
      <c r="AY145" s="209"/>
      <c r="AZ145" s="209"/>
      <c r="BA145" s="209"/>
      <c r="BB145" s="209"/>
      <c r="BC145" s="209"/>
      <c r="BD145" s="209"/>
      <c r="BE145" s="209"/>
      <c r="BF145" s="209"/>
      <c r="BG145" s="209"/>
      <c r="BH145" s="209"/>
      <c r="BI145" s="209"/>
      <c r="BJ145" s="209"/>
      <c r="BK145" s="209"/>
      <c r="BL145" s="209"/>
      <c r="BM145" s="209"/>
      <c r="BN145" s="209"/>
      <c r="BO145" s="209"/>
      <c r="BP145" s="209"/>
      <c r="BQ145" s="209"/>
      <c r="BR145" s="209"/>
      <c r="BS145" s="210"/>
      <c r="BT145" s="179">
        <v>2</v>
      </c>
      <c r="BU145" s="179"/>
      <c r="BV145" s="179"/>
      <c r="BW145" s="179"/>
      <c r="BX145" s="179"/>
      <c r="BY145" s="179"/>
      <c r="BZ145" s="179"/>
      <c r="CA145" s="179"/>
      <c r="CB145" s="179"/>
      <c r="CC145" s="179"/>
      <c r="CD145" s="179"/>
      <c r="CE145" s="179"/>
      <c r="CF145" s="179"/>
      <c r="CG145" s="179"/>
      <c r="CH145" s="179"/>
      <c r="CI145" s="179"/>
      <c r="CJ145" s="179">
        <f>23858+837254.02</f>
        <v>861112.02</v>
      </c>
      <c r="CK145" s="179"/>
      <c r="CL145" s="179"/>
      <c r="CM145" s="179"/>
      <c r="CN145" s="179"/>
      <c r="CO145" s="179"/>
      <c r="CP145" s="179"/>
      <c r="CQ145" s="179"/>
      <c r="CR145" s="179"/>
      <c r="CS145" s="179"/>
      <c r="CT145" s="179"/>
      <c r="CU145" s="179"/>
      <c r="CV145" s="179"/>
      <c r="CW145" s="179"/>
      <c r="CX145" s="179"/>
      <c r="CY145" s="179"/>
      <c r="CZ145" s="179"/>
      <c r="DA145" s="179"/>
    </row>
    <row r="146" spans="1:105" ht="15" customHeight="1" x14ac:dyDescent="0.25">
      <c r="A146" s="180" t="s">
        <v>266</v>
      </c>
      <c r="B146" s="180"/>
      <c r="C146" s="180"/>
      <c r="D146" s="180"/>
      <c r="E146" s="180"/>
      <c r="F146" s="180"/>
      <c r="G146" s="180"/>
      <c r="H146" s="208" t="s">
        <v>446</v>
      </c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09"/>
      <c r="AM146" s="209"/>
      <c r="AN146" s="209"/>
      <c r="AO146" s="209"/>
      <c r="AP146" s="209"/>
      <c r="AQ146" s="209"/>
      <c r="AR146" s="209"/>
      <c r="AS146" s="209"/>
      <c r="AT146" s="209"/>
      <c r="AU146" s="209"/>
      <c r="AV146" s="209"/>
      <c r="AW146" s="209"/>
      <c r="AX146" s="209"/>
      <c r="AY146" s="209"/>
      <c r="AZ146" s="209"/>
      <c r="BA146" s="209"/>
      <c r="BB146" s="209"/>
      <c r="BC146" s="209"/>
      <c r="BD146" s="209"/>
      <c r="BE146" s="209"/>
      <c r="BF146" s="209"/>
      <c r="BG146" s="209"/>
      <c r="BH146" s="209"/>
      <c r="BI146" s="209"/>
      <c r="BJ146" s="209"/>
      <c r="BK146" s="209"/>
      <c r="BL146" s="209"/>
      <c r="BM146" s="209"/>
      <c r="BN146" s="209"/>
      <c r="BO146" s="209"/>
      <c r="BP146" s="209"/>
      <c r="BQ146" s="209"/>
      <c r="BR146" s="209"/>
      <c r="BS146" s="210"/>
      <c r="BT146" s="179">
        <v>1</v>
      </c>
      <c r="BU146" s="179"/>
      <c r="BV146" s="179"/>
      <c r="BW146" s="179"/>
      <c r="BX146" s="179"/>
      <c r="BY146" s="179"/>
      <c r="BZ146" s="179"/>
      <c r="CA146" s="179"/>
      <c r="CB146" s="179"/>
      <c r="CC146" s="179"/>
      <c r="CD146" s="179"/>
      <c r="CE146" s="179"/>
      <c r="CF146" s="179"/>
      <c r="CG146" s="179"/>
      <c r="CH146" s="179"/>
      <c r="CI146" s="179"/>
      <c r="CJ146" s="179">
        <v>25000</v>
      </c>
      <c r="CK146" s="179"/>
      <c r="CL146" s="179"/>
      <c r="CM146" s="179"/>
      <c r="CN146" s="179"/>
      <c r="CO146" s="179"/>
      <c r="CP146" s="179"/>
      <c r="CQ146" s="179"/>
      <c r="CR146" s="179"/>
      <c r="CS146" s="179"/>
      <c r="CT146" s="179"/>
      <c r="CU146" s="179"/>
      <c r="CV146" s="179"/>
      <c r="CW146" s="179"/>
      <c r="CX146" s="179"/>
      <c r="CY146" s="179"/>
      <c r="CZ146" s="179"/>
      <c r="DA146" s="179"/>
    </row>
    <row r="147" spans="1:105" ht="15" customHeight="1" x14ac:dyDescent="0.25">
      <c r="A147" s="180" t="s">
        <v>417</v>
      </c>
      <c r="B147" s="180"/>
      <c r="C147" s="180"/>
      <c r="D147" s="180"/>
      <c r="E147" s="180"/>
      <c r="F147" s="180"/>
      <c r="G147" s="180"/>
      <c r="H147" s="208" t="s">
        <v>447</v>
      </c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09"/>
      <c r="BQ147" s="209"/>
      <c r="BR147" s="209"/>
      <c r="BS147" s="210"/>
      <c r="BT147" s="179">
        <v>1</v>
      </c>
      <c r="BU147" s="179"/>
      <c r="BV147" s="179"/>
      <c r="BW147" s="179"/>
      <c r="BX147" s="179"/>
      <c r="BY147" s="179"/>
      <c r="BZ147" s="179"/>
      <c r="CA147" s="179"/>
      <c r="CB147" s="179"/>
      <c r="CC147" s="179"/>
      <c r="CD147" s="179"/>
      <c r="CE147" s="179"/>
      <c r="CF147" s="179"/>
      <c r="CG147" s="179"/>
      <c r="CH147" s="179"/>
      <c r="CI147" s="179"/>
      <c r="CJ147" s="179">
        <v>54236</v>
      </c>
      <c r="CK147" s="179"/>
      <c r="CL147" s="179"/>
      <c r="CM147" s="179"/>
      <c r="CN147" s="179"/>
      <c r="CO147" s="179"/>
      <c r="CP147" s="179"/>
      <c r="CQ147" s="179"/>
      <c r="CR147" s="179"/>
      <c r="CS147" s="179"/>
      <c r="CT147" s="179"/>
      <c r="CU147" s="179"/>
      <c r="CV147" s="179"/>
      <c r="CW147" s="179"/>
      <c r="CX147" s="179"/>
      <c r="CY147" s="179"/>
      <c r="CZ147" s="179"/>
      <c r="DA147" s="179"/>
    </row>
    <row r="148" spans="1:105" ht="15" customHeight="1" x14ac:dyDescent="0.25">
      <c r="A148" s="180" t="s">
        <v>418</v>
      </c>
      <c r="B148" s="180"/>
      <c r="C148" s="180"/>
      <c r="D148" s="180"/>
      <c r="E148" s="180"/>
      <c r="F148" s="180"/>
      <c r="G148" s="180"/>
      <c r="H148" s="208" t="s">
        <v>448</v>
      </c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  <c r="AR148" s="209"/>
      <c r="AS148" s="209"/>
      <c r="AT148" s="209"/>
      <c r="AU148" s="209"/>
      <c r="AV148" s="209"/>
      <c r="AW148" s="209"/>
      <c r="AX148" s="209"/>
      <c r="AY148" s="209"/>
      <c r="AZ148" s="209"/>
      <c r="BA148" s="209"/>
      <c r="BB148" s="209"/>
      <c r="BC148" s="209"/>
      <c r="BD148" s="209"/>
      <c r="BE148" s="209"/>
      <c r="BF148" s="209"/>
      <c r="BG148" s="209"/>
      <c r="BH148" s="209"/>
      <c r="BI148" s="209"/>
      <c r="BJ148" s="209"/>
      <c r="BK148" s="209"/>
      <c r="BL148" s="209"/>
      <c r="BM148" s="209"/>
      <c r="BN148" s="209"/>
      <c r="BO148" s="209"/>
      <c r="BP148" s="209"/>
      <c r="BQ148" s="209"/>
      <c r="BR148" s="209"/>
      <c r="BS148" s="210"/>
      <c r="BT148" s="179">
        <v>1</v>
      </c>
      <c r="BU148" s="179"/>
      <c r="BV148" s="179"/>
      <c r="BW148" s="179"/>
      <c r="BX148" s="179"/>
      <c r="BY148" s="179"/>
      <c r="BZ148" s="179"/>
      <c r="CA148" s="179"/>
      <c r="CB148" s="179"/>
      <c r="CC148" s="179"/>
      <c r="CD148" s="179"/>
      <c r="CE148" s="179"/>
      <c r="CF148" s="179"/>
      <c r="CG148" s="179"/>
      <c r="CH148" s="179"/>
      <c r="CI148" s="179"/>
      <c r="CJ148" s="179">
        <v>18700</v>
      </c>
      <c r="CK148" s="179"/>
      <c r="CL148" s="179"/>
      <c r="CM148" s="179"/>
      <c r="CN148" s="179"/>
      <c r="CO148" s="179"/>
      <c r="CP148" s="179"/>
      <c r="CQ148" s="179"/>
      <c r="CR148" s="179"/>
      <c r="CS148" s="179"/>
      <c r="CT148" s="179"/>
      <c r="CU148" s="179"/>
      <c r="CV148" s="179"/>
      <c r="CW148" s="179"/>
      <c r="CX148" s="179"/>
      <c r="CY148" s="179"/>
      <c r="CZ148" s="179"/>
      <c r="DA148" s="179"/>
    </row>
    <row r="149" spans="1:105" ht="15" customHeight="1" x14ac:dyDescent="0.25">
      <c r="A149" s="180" t="s">
        <v>419</v>
      </c>
      <c r="B149" s="180"/>
      <c r="C149" s="180"/>
      <c r="D149" s="180"/>
      <c r="E149" s="180"/>
      <c r="F149" s="180"/>
      <c r="G149" s="180"/>
      <c r="H149" s="208" t="s">
        <v>449</v>
      </c>
      <c r="I149" s="209"/>
      <c r="J149" s="209"/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/>
      <c r="AH149" s="209"/>
      <c r="AI149" s="209"/>
      <c r="AJ149" s="209"/>
      <c r="AK149" s="209"/>
      <c r="AL149" s="209"/>
      <c r="AM149" s="209"/>
      <c r="AN149" s="209"/>
      <c r="AO149" s="209"/>
      <c r="AP149" s="209"/>
      <c r="AQ149" s="209"/>
      <c r="AR149" s="209"/>
      <c r="AS149" s="209"/>
      <c r="AT149" s="209"/>
      <c r="AU149" s="209"/>
      <c r="AV149" s="209"/>
      <c r="AW149" s="209"/>
      <c r="AX149" s="209"/>
      <c r="AY149" s="209"/>
      <c r="AZ149" s="209"/>
      <c r="BA149" s="209"/>
      <c r="BB149" s="209"/>
      <c r="BC149" s="209"/>
      <c r="BD149" s="209"/>
      <c r="BE149" s="209"/>
      <c r="BF149" s="209"/>
      <c r="BG149" s="209"/>
      <c r="BH149" s="209"/>
      <c r="BI149" s="209"/>
      <c r="BJ149" s="209"/>
      <c r="BK149" s="209"/>
      <c r="BL149" s="209"/>
      <c r="BM149" s="209"/>
      <c r="BN149" s="209"/>
      <c r="BO149" s="209"/>
      <c r="BP149" s="209"/>
      <c r="BQ149" s="209"/>
      <c r="BR149" s="209"/>
      <c r="BS149" s="210"/>
      <c r="BT149" s="179">
        <v>1</v>
      </c>
      <c r="BU149" s="179"/>
      <c r="BV149" s="179"/>
      <c r="BW149" s="179"/>
      <c r="BX149" s="179"/>
      <c r="BY149" s="179"/>
      <c r="BZ149" s="179"/>
      <c r="CA149" s="179"/>
      <c r="CB149" s="179"/>
      <c r="CC149" s="179"/>
      <c r="CD149" s="179"/>
      <c r="CE149" s="179"/>
      <c r="CF149" s="179"/>
      <c r="CG149" s="179"/>
      <c r="CH149" s="179"/>
      <c r="CI149" s="179"/>
      <c r="CJ149" s="179">
        <v>45600</v>
      </c>
      <c r="CK149" s="179"/>
      <c r="CL149" s="179"/>
      <c r="CM149" s="179"/>
      <c r="CN149" s="179"/>
      <c r="CO149" s="179"/>
      <c r="CP149" s="179"/>
      <c r="CQ149" s="179"/>
      <c r="CR149" s="179"/>
      <c r="CS149" s="179"/>
      <c r="CT149" s="179"/>
      <c r="CU149" s="179"/>
      <c r="CV149" s="179"/>
      <c r="CW149" s="179"/>
      <c r="CX149" s="179"/>
      <c r="CY149" s="179"/>
      <c r="CZ149" s="179"/>
      <c r="DA149" s="179"/>
    </row>
    <row r="150" spans="1:105" ht="15" customHeight="1" x14ac:dyDescent="0.25">
      <c r="A150" s="180" t="s">
        <v>420</v>
      </c>
      <c r="B150" s="180"/>
      <c r="C150" s="180"/>
      <c r="D150" s="180"/>
      <c r="E150" s="180"/>
      <c r="F150" s="180"/>
      <c r="G150" s="180"/>
      <c r="H150" s="208" t="s">
        <v>450</v>
      </c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09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09"/>
      <c r="AT150" s="209"/>
      <c r="AU150" s="209"/>
      <c r="AV150" s="209"/>
      <c r="AW150" s="209"/>
      <c r="AX150" s="209"/>
      <c r="AY150" s="209"/>
      <c r="AZ150" s="209"/>
      <c r="BA150" s="209"/>
      <c r="BB150" s="209"/>
      <c r="BC150" s="209"/>
      <c r="BD150" s="209"/>
      <c r="BE150" s="209"/>
      <c r="BF150" s="209"/>
      <c r="BG150" s="209"/>
      <c r="BH150" s="209"/>
      <c r="BI150" s="209"/>
      <c r="BJ150" s="209"/>
      <c r="BK150" s="209"/>
      <c r="BL150" s="209"/>
      <c r="BM150" s="209"/>
      <c r="BN150" s="209"/>
      <c r="BO150" s="209"/>
      <c r="BP150" s="209"/>
      <c r="BQ150" s="209"/>
      <c r="BR150" s="209"/>
      <c r="BS150" s="210"/>
      <c r="BT150" s="179">
        <v>1</v>
      </c>
      <c r="BU150" s="179"/>
      <c r="BV150" s="179"/>
      <c r="BW150" s="179"/>
      <c r="BX150" s="179"/>
      <c r="BY150" s="179"/>
      <c r="BZ150" s="179"/>
      <c r="CA150" s="179"/>
      <c r="CB150" s="179"/>
      <c r="CC150" s="179"/>
      <c r="CD150" s="179"/>
      <c r="CE150" s="179"/>
      <c r="CF150" s="179"/>
      <c r="CG150" s="179"/>
      <c r="CH150" s="179"/>
      <c r="CI150" s="179"/>
      <c r="CJ150" s="179">
        <v>40274.1</v>
      </c>
      <c r="CK150" s="179"/>
      <c r="CL150" s="179"/>
      <c r="CM150" s="179"/>
      <c r="CN150" s="179"/>
      <c r="CO150" s="179"/>
      <c r="CP150" s="179"/>
      <c r="CQ150" s="179"/>
      <c r="CR150" s="179"/>
      <c r="CS150" s="179"/>
      <c r="CT150" s="179"/>
      <c r="CU150" s="179"/>
      <c r="CV150" s="179"/>
      <c r="CW150" s="179"/>
      <c r="CX150" s="179"/>
      <c r="CY150" s="179"/>
      <c r="CZ150" s="179"/>
      <c r="DA150" s="179"/>
    </row>
    <row r="151" spans="1:105" ht="15" customHeight="1" x14ac:dyDescent="0.25">
      <c r="A151" s="180" t="s">
        <v>421</v>
      </c>
      <c r="B151" s="180"/>
      <c r="C151" s="180"/>
      <c r="D151" s="180"/>
      <c r="E151" s="180"/>
      <c r="F151" s="180"/>
      <c r="G151" s="180"/>
      <c r="H151" s="208" t="s">
        <v>451</v>
      </c>
      <c r="I151" s="209"/>
      <c r="J151" s="209"/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  <c r="AA151" s="209"/>
      <c r="AB151" s="209"/>
      <c r="AC151" s="209"/>
      <c r="AD151" s="209"/>
      <c r="AE151" s="209"/>
      <c r="AF151" s="209"/>
      <c r="AG151" s="209"/>
      <c r="AH151" s="209"/>
      <c r="AI151" s="209"/>
      <c r="AJ151" s="209"/>
      <c r="AK151" s="209"/>
      <c r="AL151" s="209"/>
      <c r="AM151" s="209"/>
      <c r="AN151" s="209"/>
      <c r="AO151" s="209"/>
      <c r="AP151" s="209"/>
      <c r="AQ151" s="209"/>
      <c r="AR151" s="209"/>
      <c r="AS151" s="209"/>
      <c r="AT151" s="209"/>
      <c r="AU151" s="209"/>
      <c r="AV151" s="209"/>
      <c r="AW151" s="209"/>
      <c r="AX151" s="209"/>
      <c r="AY151" s="209"/>
      <c r="AZ151" s="209"/>
      <c r="BA151" s="209"/>
      <c r="BB151" s="209"/>
      <c r="BC151" s="209"/>
      <c r="BD151" s="209"/>
      <c r="BE151" s="209"/>
      <c r="BF151" s="209"/>
      <c r="BG151" s="209"/>
      <c r="BH151" s="209"/>
      <c r="BI151" s="209"/>
      <c r="BJ151" s="209"/>
      <c r="BK151" s="209"/>
      <c r="BL151" s="209"/>
      <c r="BM151" s="209"/>
      <c r="BN151" s="209"/>
      <c r="BO151" s="209"/>
      <c r="BP151" s="209"/>
      <c r="BQ151" s="209"/>
      <c r="BR151" s="209"/>
      <c r="BS151" s="210"/>
      <c r="BT151" s="179">
        <v>1</v>
      </c>
      <c r="BU151" s="179"/>
      <c r="BV151" s="179"/>
      <c r="BW151" s="179"/>
      <c r="BX151" s="179"/>
      <c r="BY151" s="179"/>
      <c r="BZ151" s="179"/>
      <c r="CA151" s="179"/>
      <c r="CB151" s="179"/>
      <c r="CC151" s="179"/>
      <c r="CD151" s="179"/>
      <c r="CE151" s="179"/>
      <c r="CF151" s="179"/>
      <c r="CG151" s="179"/>
      <c r="CH151" s="179"/>
      <c r="CI151" s="179"/>
      <c r="CJ151" s="179">
        <v>3051</v>
      </c>
      <c r="CK151" s="179"/>
      <c r="CL151" s="179"/>
      <c r="CM151" s="179"/>
      <c r="CN151" s="179"/>
      <c r="CO151" s="179"/>
      <c r="CP151" s="179"/>
      <c r="CQ151" s="179"/>
      <c r="CR151" s="179"/>
      <c r="CS151" s="179"/>
      <c r="CT151" s="179"/>
      <c r="CU151" s="179"/>
      <c r="CV151" s="179"/>
      <c r="CW151" s="179"/>
      <c r="CX151" s="179"/>
      <c r="CY151" s="179"/>
      <c r="CZ151" s="179"/>
      <c r="DA151" s="179"/>
    </row>
    <row r="152" spans="1:105" ht="15" customHeight="1" x14ac:dyDescent="0.25">
      <c r="A152" s="180" t="s">
        <v>422</v>
      </c>
      <c r="B152" s="180"/>
      <c r="C152" s="180"/>
      <c r="D152" s="180"/>
      <c r="E152" s="180"/>
      <c r="F152" s="180"/>
      <c r="G152" s="180"/>
      <c r="H152" s="208" t="s">
        <v>452</v>
      </c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09"/>
      <c r="AG152" s="209"/>
      <c r="AH152" s="209"/>
      <c r="AI152" s="209"/>
      <c r="AJ152" s="209"/>
      <c r="AK152" s="209"/>
      <c r="AL152" s="209"/>
      <c r="AM152" s="209"/>
      <c r="AN152" s="209"/>
      <c r="AO152" s="209"/>
      <c r="AP152" s="209"/>
      <c r="AQ152" s="209"/>
      <c r="AR152" s="209"/>
      <c r="AS152" s="209"/>
      <c r="AT152" s="209"/>
      <c r="AU152" s="209"/>
      <c r="AV152" s="209"/>
      <c r="AW152" s="209"/>
      <c r="AX152" s="209"/>
      <c r="AY152" s="209"/>
      <c r="AZ152" s="209"/>
      <c r="BA152" s="209"/>
      <c r="BB152" s="209"/>
      <c r="BC152" s="209"/>
      <c r="BD152" s="209"/>
      <c r="BE152" s="209"/>
      <c r="BF152" s="209"/>
      <c r="BG152" s="209"/>
      <c r="BH152" s="209"/>
      <c r="BI152" s="209"/>
      <c r="BJ152" s="209"/>
      <c r="BK152" s="209"/>
      <c r="BL152" s="209"/>
      <c r="BM152" s="209"/>
      <c r="BN152" s="209"/>
      <c r="BO152" s="209"/>
      <c r="BP152" s="209"/>
      <c r="BQ152" s="209"/>
      <c r="BR152" s="209"/>
      <c r="BS152" s="210"/>
      <c r="BT152" s="179">
        <v>1</v>
      </c>
      <c r="BU152" s="179"/>
      <c r="BV152" s="179"/>
      <c r="BW152" s="179"/>
      <c r="BX152" s="179"/>
      <c r="BY152" s="179"/>
      <c r="BZ152" s="179"/>
      <c r="CA152" s="179"/>
      <c r="CB152" s="179"/>
      <c r="CC152" s="179"/>
      <c r="CD152" s="179"/>
      <c r="CE152" s="179"/>
      <c r="CF152" s="179"/>
      <c r="CG152" s="179"/>
      <c r="CH152" s="179"/>
      <c r="CI152" s="179"/>
      <c r="CJ152" s="179">
        <v>80000</v>
      </c>
      <c r="CK152" s="179"/>
      <c r="CL152" s="179"/>
      <c r="CM152" s="179"/>
      <c r="CN152" s="179"/>
      <c r="CO152" s="179"/>
      <c r="CP152" s="179"/>
      <c r="CQ152" s="179"/>
      <c r="CR152" s="179"/>
      <c r="CS152" s="179"/>
      <c r="CT152" s="179"/>
      <c r="CU152" s="179"/>
      <c r="CV152" s="179"/>
      <c r="CW152" s="179"/>
      <c r="CX152" s="179"/>
      <c r="CY152" s="179"/>
      <c r="CZ152" s="179"/>
      <c r="DA152" s="179"/>
    </row>
    <row r="153" spans="1:105" ht="15" customHeight="1" x14ac:dyDescent="0.25">
      <c r="A153" s="180" t="s">
        <v>423</v>
      </c>
      <c r="B153" s="180"/>
      <c r="C153" s="180"/>
      <c r="D153" s="180"/>
      <c r="E153" s="180"/>
      <c r="F153" s="180"/>
      <c r="G153" s="180"/>
      <c r="H153" s="208" t="s">
        <v>453</v>
      </c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9"/>
      <c r="AH153" s="209"/>
      <c r="AI153" s="209"/>
      <c r="AJ153" s="209"/>
      <c r="AK153" s="209"/>
      <c r="AL153" s="209"/>
      <c r="AM153" s="209"/>
      <c r="AN153" s="209"/>
      <c r="AO153" s="209"/>
      <c r="AP153" s="209"/>
      <c r="AQ153" s="209"/>
      <c r="AR153" s="209"/>
      <c r="AS153" s="209"/>
      <c r="AT153" s="209"/>
      <c r="AU153" s="209"/>
      <c r="AV153" s="209"/>
      <c r="AW153" s="209"/>
      <c r="AX153" s="209"/>
      <c r="AY153" s="209"/>
      <c r="AZ153" s="209"/>
      <c r="BA153" s="209"/>
      <c r="BB153" s="209"/>
      <c r="BC153" s="209"/>
      <c r="BD153" s="209"/>
      <c r="BE153" s="209"/>
      <c r="BF153" s="209"/>
      <c r="BG153" s="209"/>
      <c r="BH153" s="209"/>
      <c r="BI153" s="209"/>
      <c r="BJ153" s="209"/>
      <c r="BK153" s="209"/>
      <c r="BL153" s="209"/>
      <c r="BM153" s="209"/>
      <c r="BN153" s="209"/>
      <c r="BO153" s="209"/>
      <c r="BP153" s="209"/>
      <c r="BQ153" s="209"/>
      <c r="BR153" s="209"/>
      <c r="BS153" s="210"/>
      <c r="BT153" s="179">
        <v>1</v>
      </c>
      <c r="BU153" s="179"/>
      <c r="BV153" s="179"/>
      <c r="BW153" s="179"/>
      <c r="BX153" s="179"/>
      <c r="BY153" s="179"/>
      <c r="BZ153" s="179"/>
      <c r="CA153" s="179"/>
      <c r="CB153" s="179"/>
      <c r="CC153" s="179"/>
      <c r="CD153" s="179"/>
      <c r="CE153" s="179"/>
      <c r="CF153" s="179"/>
      <c r="CG153" s="179"/>
      <c r="CH153" s="179"/>
      <c r="CI153" s="179"/>
      <c r="CJ153" s="179">
        <v>6000</v>
      </c>
      <c r="CK153" s="179"/>
      <c r="CL153" s="179"/>
      <c r="CM153" s="179"/>
      <c r="CN153" s="179"/>
      <c r="CO153" s="179"/>
      <c r="CP153" s="179"/>
      <c r="CQ153" s="179"/>
      <c r="CR153" s="179"/>
      <c r="CS153" s="179"/>
      <c r="CT153" s="179"/>
      <c r="CU153" s="179"/>
      <c r="CV153" s="179"/>
      <c r="CW153" s="179"/>
      <c r="CX153" s="179"/>
      <c r="CY153" s="179"/>
      <c r="CZ153" s="179"/>
      <c r="DA153" s="179"/>
    </row>
    <row r="154" spans="1:105" ht="15" customHeight="1" x14ac:dyDescent="0.25">
      <c r="A154" s="180" t="s">
        <v>232</v>
      </c>
      <c r="B154" s="180"/>
      <c r="C154" s="180"/>
      <c r="D154" s="180"/>
      <c r="E154" s="180"/>
      <c r="F154" s="180"/>
      <c r="G154" s="180"/>
      <c r="H154" s="215" t="s">
        <v>231</v>
      </c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7"/>
      <c r="BT154" s="179" t="s">
        <v>232</v>
      </c>
      <c r="BU154" s="179"/>
      <c r="BV154" s="179"/>
      <c r="BW154" s="179"/>
      <c r="BX154" s="179"/>
      <c r="BY154" s="179"/>
      <c r="BZ154" s="179"/>
      <c r="CA154" s="179"/>
      <c r="CB154" s="179"/>
      <c r="CC154" s="179"/>
      <c r="CD154" s="179"/>
      <c r="CE154" s="179"/>
      <c r="CF154" s="179"/>
      <c r="CG154" s="179"/>
      <c r="CH154" s="179"/>
      <c r="CI154" s="179"/>
      <c r="CJ154" s="179">
        <f>SUM(CJ144:DA153)</f>
        <v>1137743.1200000001</v>
      </c>
      <c r="CK154" s="179"/>
      <c r="CL154" s="179"/>
      <c r="CM154" s="179"/>
      <c r="CN154" s="179"/>
      <c r="CO154" s="179"/>
      <c r="CP154" s="179"/>
      <c r="CQ154" s="179"/>
      <c r="CR154" s="179"/>
      <c r="CS154" s="179"/>
      <c r="CT154" s="179"/>
      <c r="CU154" s="179"/>
      <c r="CV154" s="179"/>
      <c r="CW154" s="179"/>
      <c r="CX154" s="179"/>
      <c r="CY154" s="179"/>
      <c r="CZ154" s="179"/>
      <c r="DA154" s="179"/>
    </row>
    <row r="156" spans="1:105" s="33" customFormat="1" ht="28.5" customHeight="1" x14ac:dyDescent="0.2">
      <c r="A156" s="214" t="s">
        <v>306</v>
      </c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  <c r="S156" s="214"/>
      <c r="T156" s="214"/>
      <c r="U156" s="214"/>
      <c r="V156" s="214"/>
      <c r="W156" s="214"/>
      <c r="X156" s="214"/>
      <c r="Y156" s="214"/>
      <c r="Z156" s="214"/>
      <c r="AA156" s="214"/>
      <c r="AB156" s="214"/>
      <c r="AC156" s="214"/>
      <c r="AD156" s="214"/>
      <c r="AE156" s="214"/>
      <c r="AF156" s="214"/>
      <c r="AG156" s="214"/>
      <c r="AH156" s="214"/>
      <c r="AI156" s="214"/>
      <c r="AJ156" s="214"/>
      <c r="AK156" s="214"/>
      <c r="AL156" s="214"/>
      <c r="AM156" s="214"/>
      <c r="AN156" s="214"/>
      <c r="AO156" s="214"/>
      <c r="AP156" s="214"/>
      <c r="AQ156" s="214"/>
      <c r="AR156" s="214"/>
      <c r="AS156" s="214"/>
      <c r="AT156" s="214"/>
      <c r="AU156" s="214"/>
      <c r="AV156" s="214"/>
      <c r="AW156" s="214"/>
      <c r="AX156" s="214"/>
      <c r="AY156" s="214"/>
      <c r="AZ156" s="214"/>
      <c r="BA156" s="214"/>
      <c r="BB156" s="214"/>
      <c r="BC156" s="214"/>
      <c r="BD156" s="214"/>
      <c r="BE156" s="214"/>
      <c r="BF156" s="214"/>
      <c r="BG156" s="214"/>
      <c r="BH156" s="214"/>
      <c r="BI156" s="214"/>
      <c r="BJ156" s="214"/>
      <c r="BK156" s="214"/>
      <c r="BL156" s="214"/>
      <c r="BM156" s="214"/>
      <c r="BN156" s="214"/>
      <c r="BO156" s="214"/>
      <c r="BP156" s="214"/>
      <c r="BQ156" s="214"/>
      <c r="BR156" s="214"/>
      <c r="BS156" s="214"/>
      <c r="BT156" s="214"/>
      <c r="BU156" s="214"/>
      <c r="BV156" s="214"/>
      <c r="BW156" s="214"/>
      <c r="BX156" s="214"/>
      <c r="BY156" s="214"/>
      <c r="BZ156" s="214"/>
      <c r="CA156" s="214"/>
      <c r="CB156" s="214"/>
      <c r="CC156" s="214"/>
      <c r="CD156" s="214"/>
      <c r="CE156" s="214"/>
      <c r="CF156" s="214"/>
      <c r="CG156" s="214"/>
      <c r="CH156" s="214"/>
      <c r="CI156" s="214"/>
      <c r="CJ156" s="214"/>
      <c r="CK156" s="214"/>
      <c r="CL156" s="214"/>
      <c r="CM156" s="214"/>
      <c r="CN156" s="214"/>
      <c r="CO156" s="214"/>
      <c r="CP156" s="214"/>
      <c r="CQ156" s="214"/>
      <c r="CR156" s="214"/>
      <c r="CS156" s="214"/>
      <c r="CT156" s="214"/>
      <c r="CU156" s="214"/>
      <c r="CV156" s="214"/>
      <c r="CW156" s="214"/>
      <c r="CX156" s="214"/>
      <c r="CY156" s="214"/>
      <c r="CZ156" s="214"/>
      <c r="DA156" s="214"/>
    </row>
    <row r="157" spans="1:105" ht="10.5" customHeight="1" x14ac:dyDescent="0.25"/>
    <row r="158" spans="1:105" s="36" customFormat="1" ht="30" customHeight="1" x14ac:dyDescent="0.2">
      <c r="A158" s="190" t="s">
        <v>220</v>
      </c>
      <c r="B158" s="191"/>
      <c r="C158" s="191"/>
      <c r="D158" s="191"/>
      <c r="E158" s="191"/>
      <c r="F158" s="191"/>
      <c r="G158" s="192"/>
      <c r="H158" s="190" t="s">
        <v>274</v>
      </c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1"/>
      <c r="Z158" s="191"/>
      <c r="AA158" s="191"/>
      <c r="AB158" s="191"/>
      <c r="AC158" s="191"/>
      <c r="AD158" s="191"/>
      <c r="AE158" s="191"/>
      <c r="AF158" s="191"/>
      <c r="AG158" s="191"/>
      <c r="AH158" s="191"/>
      <c r="AI158" s="191"/>
      <c r="AJ158" s="191"/>
      <c r="AK158" s="191"/>
      <c r="AL158" s="191"/>
      <c r="AM158" s="191"/>
      <c r="AN158" s="191"/>
      <c r="AO158" s="191"/>
      <c r="AP158" s="191"/>
      <c r="AQ158" s="191"/>
      <c r="AR158" s="191"/>
      <c r="AS158" s="191"/>
      <c r="AT158" s="191"/>
      <c r="AU158" s="191"/>
      <c r="AV158" s="191"/>
      <c r="AW158" s="191"/>
      <c r="AX158" s="191"/>
      <c r="AY158" s="191"/>
      <c r="AZ158" s="191"/>
      <c r="BA158" s="191"/>
      <c r="BB158" s="191"/>
      <c r="BC158" s="192"/>
      <c r="BD158" s="190" t="s">
        <v>296</v>
      </c>
      <c r="BE158" s="191"/>
      <c r="BF158" s="191"/>
      <c r="BG158" s="191"/>
      <c r="BH158" s="191"/>
      <c r="BI158" s="191"/>
      <c r="BJ158" s="191"/>
      <c r="BK158" s="191"/>
      <c r="BL158" s="191"/>
      <c r="BM158" s="191"/>
      <c r="BN158" s="191"/>
      <c r="BO158" s="191"/>
      <c r="BP158" s="191"/>
      <c r="BQ158" s="191"/>
      <c r="BR158" s="191"/>
      <c r="BS158" s="192"/>
      <c r="BT158" s="190" t="s">
        <v>307</v>
      </c>
      <c r="BU158" s="191"/>
      <c r="BV158" s="191"/>
      <c r="BW158" s="191"/>
      <c r="BX158" s="191"/>
      <c r="BY158" s="191"/>
      <c r="BZ158" s="191"/>
      <c r="CA158" s="191"/>
      <c r="CB158" s="191"/>
      <c r="CC158" s="191"/>
      <c r="CD158" s="191"/>
      <c r="CE158" s="191"/>
      <c r="CF158" s="191"/>
      <c r="CG158" s="191"/>
      <c r="CH158" s="191"/>
      <c r="CI158" s="192"/>
      <c r="CJ158" s="190" t="s">
        <v>308</v>
      </c>
      <c r="CK158" s="191"/>
      <c r="CL158" s="191"/>
      <c r="CM158" s="191"/>
      <c r="CN158" s="191"/>
      <c r="CO158" s="191"/>
      <c r="CP158" s="191"/>
      <c r="CQ158" s="191"/>
      <c r="CR158" s="191"/>
      <c r="CS158" s="191"/>
      <c r="CT158" s="191"/>
      <c r="CU158" s="191"/>
      <c r="CV158" s="191"/>
      <c r="CW158" s="191"/>
      <c r="CX158" s="191"/>
      <c r="CY158" s="191"/>
      <c r="CZ158" s="191"/>
      <c r="DA158" s="192"/>
    </row>
    <row r="159" spans="1:105" s="37" customFormat="1" ht="12.75" x14ac:dyDescent="0.2">
      <c r="A159" s="185"/>
      <c r="B159" s="185"/>
      <c r="C159" s="185"/>
      <c r="D159" s="185"/>
      <c r="E159" s="185"/>
      <c r="F159" s="185"/>
      <c r="G159" s="185"/>
      <c r="H159" s="185">
        <v>1</v>
      </c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85"/>
      <c r="AE159" s="185"/>
      <c r="AF159" s="185"/>
      <c r="AG159" s="185"/>
      <c r="AH159" s="185"/>
      <c r="AI159" s="185"/>
      <c r="AJ159" s="185"/>
      <c r="AK159" s="185"/>
      <c r="AL159" s="185"/>
      <c r="AM159" s="185"/>
      <c r="AN159" s="185"/>
      <c r="AO159" s="185"/>
      <c r="AP159" s="185"/>
      <c r="AQ159" s="185"/>
      <c r="AR159" s="185"/>
      <c r="AS159" s="185"/>
      <c r="AT159" s="185"/>
      <c r="AU159" s="185"/>
      <c r="AV159" s="185"/>
      <c r="AW159" s="185"/>
      <c r="AX159" s="185"/>
      <c r="AY159" s="185"/>
      <c r="AZ159" s="185"/>
      <c r="BA159" s="185"/>
      <c r="BB159" s="185"/>
      <c r="BC159" s="185"/>
      <c r="BD159" s="185">
        <v>2</v>
      </c>
      <c r="BE159" s="185"/>
      <c r="BF159" s="185"/>
      <c r="BG159" s="185"/>
      <c r="BH159" s="185"/>
      <c r="BI159" s="185"/>
      <c r="BJ159" s="185"/>
      <c r="BK159" s="185"/>
      <c r="BL159" s="185"/>
      <c r="BM159" s="185"/>
      <c r="BN159" s="185"/>
      <c r="BO159" s="185"/>
      <c r="BP159" s="185"/>
      <c r="BQ159" s="185"/>
      <c r="BR159" s="185"/>
      <c r="BS159" s="185"/>
      <c r="BT159" s="185">
        <v>3</v>
      </c>
      <c r="BU159" s="185"/>
      <c r="BV159" s="185"/>
      <c r="BW159" s="185"/>
      <c r="BX159" s="185"/>
      <c r="BY159" s="185"/>
      <c r="BZ159" s="185"/>
      <c r="CA159" s="185"/>
      <c r="CB159" s="185"/>
      <c r="CC159" s="185"/>
      <c r="CD159" s="185"/>
      <c r="CE159" s="185"/>
      <c r="CF159" s="185"/>
      <c r="CG159" s="185"/>
      <c r="CH159" s="185"/>
      <c r="CI159" s="185"/>
      <c r="CJ159" s="185">
        <v>4</v>
      </c>
      <c r="CK159" s="185"/>
      <c r="CL159" s="185"/>
      <c r="CM159" s="185"/>
      <c r="CN159" s="185"/>
      <c r="CO159" s="185"/>
      <c r="CP159" s="185"/>
      <c r="CQ159" s="185"/>
      <c r="CR159" s="185"/>
      <c r="CS159" s="185"/>
      <c r="CT159" s="185"/>
      <c r="CU159" s="185"/>
      <c r="CV159" s="185"/>
      <c r="CW159" s="185"/>
      <c r="CX159" s="185"/>
      <c r="CY159" s="185"/>
      <c r="CZ159" s="185"/>
      <c r="DA159" s="185"/>
    </row>
    <row r="160" spans="1:105" s="38" customFormat="1" ht="15" customHeight="1" x14ac:dyDescent="0.2">
      <c r="A160" s="180" t="s">
        <v>247</v>
      </c>
      <c r="B160" s="180"/>
      <c r="C160" s="180"/>
      <c r="D160" s="180"/>
      <c r="E160" s="180"/>
      <c r="F160" s="180"/>
      <c r="G160" s="180"/>
      <c r="H160" s="181" t="s">
        <v>454</v>
      </c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1"/>
      <c r="X160" s="181"/>
      <c r="Y160" s="181"/>
      <c r="Z160" s="181"/>
      <c r="AA160" s="181"/>
      <c r="AB160" s="181"/>
      <c r="AC160" s="181"/>
      <c r="AD160" s="181"/>
      <c r="AE160" s="181"/>
      <c r="AF160" s="181"/>
      <c r="AG160" s="181"/>
      <c r="AH160" s="181"/>
      <c r="AI160" s="181"/>
      <c r="AJ160" s="181"/>
      <c r="AK160" s="181"/>
      <c r="AL160" s="181"/>
      <c r="AM160" s="181"/>
      <c r="AN160" s="181"/>
      <c r="AO160" s="181"/>
      <c r="AP160" s="181"/>
      <c r="AQ160" s="181"/>
      <c r="AR160" s="181"/>
      <c r="AS160" s="181"/>
      <c r="AT160" s="181"/>
      <c r="AU160" s="181"/>
      <c r="AV160" s="181"/>
      <c r="AW160" s="181"/>
      <c r="AX160" s="181"/>
      <c r="AY160" s="181"/>
      <c r="AZ160" s="181"/>
      <c r="BA160" s="181"/>
      <c r="BB160" s="181"/>
      <c r="BC160" s="181"/>
      <c r="BD160" s="179"/>
      <c r="BE160" s="179"/>
      <c r="BF160" s="179"/>
      <c r="BG160" s="179"/>
      <c r="BH160" s="179"/>
      <c r="BI160" s="179"/>
      <c r="BJ160" s="179"/>
      <c r="BK160" s="179"/>
      <c r="BL160" s="179"/>
      <c r="BM160" s="179"/>
      <c r="BN160" s="179"/>
      <c r="BO160" s="179"/>
      <c r="BP160" s="179"/>
      <c r="BQ160" s="179"/>
      <c r="BR160" s="179"/>
      <c r="BS160" s="179"/>
      <c r="BT160" s="179"/>
      <c r="BU160" s="179"/>
      <c r="BV160" s="179"/>
      <c r="BW160" s="179"/>
      <c r="BX160" s="179"/>
      <c r="BY160" s="179"/>
      <c r="BZ160" s="179"/>
      <c r="CA160" s="179"/>
      <c r="CB160" s="179"/>
      <c r="CC160" s="179"/>
      <c r="CD160" s="179"/>
      <c r="CE160" s="179"/>
      <c r="CF160" s="179"/>
      <c r="CG160" s="179"/>
      <c r="CH160" s="179"/>
      <c r="CI160" s="179"/>
      <c r="CJ160" s="179">
        <v>24000</v>
      </c>
      <c r="CK160" s="179"/>
      <c r="CL160" s="179"/>
      <c r="CM160" s="179"/>
      <c r="CN160" s="179"/>
      <c r="CO160" s="179"/>
      <c r="CP160" s="179"/>
      <c r="CQ160" s="179"/>
      <c r="CR160" s="179"/>
      <c r="CS160" s="179"/>
      <c r="CT160" s="179"/>
      <c r="CU160" s="179"/>
      <c r="CV160" s="179"/>
      <c r="CW160" s="179"/>
      <c r="CX160" s="179"/>
      <c r="CY160" s="179"/>
      <c r="CZ160" s="179"/>
      <c r="DA160" s="179"/>
    </row>
    <row r="161" spans="1:105" s="38" customFormat="1" ht="15" customHeight="1" x14ac:dyDescent="0.2">
      <c r="A161" s="180" t="s">
        <v>255</v>
      </c>
      <c r="B161" s="180"/>
      <c r="C161" s="180"/>
      <c r="D161" s="180"/>
      <c r="E161" s="180"/>
      <c r="F161" s="180"/>
      <c r="G161" s="180"/>
      <c r="H161" s="181" t="s">
        <v>455</v>
      </c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1"/>
      <c r="X161" s="181"/>
      <c r="Y161" s="181"/>
      <c r="Z161" s="181"/>
      <c r="AA161" s="181"/>
      <c r="AB161" s="181"/>
      <c r="AC161" s="181"/>
      <c r="AD161" s="181"/>
      <c r="AE161" s="181"/>
      <c r="AF161" s="181"/>
      <c r="AG161" s="181"/>
      <c r="AH161" s="181"/>
      <c r="AI161" s="181"/>
      <c r="AJ161" s="181"/>
      <c r="AK161" s="181"/>
      <c r="AL161" s="181"/>
      <c r="AM161" s="181"/>
      <c r="AN161" s="181"/>
      <c r="AO161" s="181"/>
      <c r="AP161" s="181"/>
      <c r="AQ161" s="181"/>
      <c r="AR161" s="181"/>
      <c r="AS161" s="181"/>
      <c r="AT161" s="181"/>
      <c r="AU161" s="181"/>
      <c r="AV161" s="181"/>
      <c r="AW161" s="181"/>
      <c r="AX161" s="181"/>
      <c r="AY161" s="181"/>
      <c r="AZ161" s="181"/>
      <c r="BA161" s="181"/>
      <c r="BB161" s="181"/>
      <c r="BC161" s="181"/>
      <c r="BD161" s="179"/>
      <c r="BE161" s="179"/>
      <c r="BF161" s="179"/>
      <c r="BG161" s="179"/>
      <c r="BH161" s="179"/>
      <c r="BI161" s="179"/>
      <c r="BJ161" s="179"/>
      <c r="BK161" s="179"/>
      <c r="BL161" s="179"/>
      <c r="BM161" s="179"/>
      <c r="BN161" s="179"/>
      <c r="BO161" s="179"/>
      <c r="BP161" s="179"/>
      <c r="BQ161" s="179"/>
      <c r="BR161" s="179"/>
      <c r="BS161" s="179"/>
      <c r="BT161" s="179"/>
      <c r="BU161" s="179"/>
      <c r="BV161" s="179"/>
      <c r="BW161" s="179"/>
      <c r="BX161" s="179"/>
      <c r="BY161" s="179"/>
      <c r="BZ161" s="179"/>
      <c r="CA161" s="179"/>
      <c r="CB161" s="179"/>
      <c r="CC161" s="179"/>
      <c r="CD161" s="179"/>
      <c r="CE161" s="179"/>
      <c r="CF161" s="179"/>
      <c r="CG161" s="179"/>
      <c r="CH161" s="179"/>
      <c r="CI161" s="179"/>
      <c r="CJ161" s="179">
        <f>37639.49+27679.27</f>
        <v>65318.759999999995</v>
      </c>
      <c r="CK161" s="179"/>
      <c r="CL161" s="179"/>
      <c r="CM161" s="179"/>
      <c r="CN161" s="179"/>
      <c r="CO161" s="179"/>
      <c r="CP161" s="179"/>
      <c r="CQ161" s="179"/>
      <c r="CR161" s="179"/>
      <c r="CS161" s="179"/>
      <c r="CT161" s="179"/>
      <c r="CU161" s="179"/>
      <c r="CV161" s="179"/>
      <c r="CW161" s="179"/>
      <c r="CX161" s="179"/>
      <c r="CY161" s="179"/>
      <c r="CZ161" s="179"/>
      <c r="DA161" s="179"/>
    </row>
    <row r="162" spans="1:105" s="38" customFormat="1" ht="15" customHeight="1" x14ac:dyDescent="0.2">
      <c r="A162" s="180" t="s">
        <v>266</v>
      </c>
      <c r="B162" s="180"/>
      <c r="C162" s="180"/>
      <c r="D162" s="180"/>
      <c r="E162" s="180"/>
      <c r="F162" s="180"/>
      <c r="G162" s="180"/>
      <c r="H162" s="181" t="s">
        <v>456</v>
      </c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81"/>
      <c r="W162" s="181"/>
      <c r="X162" s="181"/>
      <c r="Y162" s="181"/>
      <c r="Z162" s="181"/>
      <c r="AA162" s="181"/>
      <c r="AB162" s="181"/>
      <c r="AC162" s="181"/>
      <c r="AD162" s="181"/>
      <c r="AE162" s="181"/>
      <c r="AF162" s="181"/>
      <c r="AG162" s="181"/>
      <c r="AH162" s="181"/>
      <c r="AI162" s="181"/>
      <c r="AJ162" s="181"/>
      <c r="AK162" s="181"/>
      <c r="AL162" s="181"/>
      <c r="AM162" s="181"/>
      <c r="AN162" s="181"/>
      <c r="AO162" s="181"/>
      <c r="AP162" s="181"/>
      <c r="AQ162" s="181"/>
      <c r="AR162" s="181"/>
      <c r="AS162" s="181"/>
      <c r="AT162" s="181"/>
      <c r="AU162" s="181"/>
      <c r="AV162" s="181"/>
      <c r="AW162" s="181"/>
      <c r="AX162" s="181"/>
      <c r="AY162" s="181"/>
      <c r="AZ162" s="181"/>
      <c r="BA162" s="181"/>
      <c r="BB162" s="181"/>
      <c r="BC162" s="181"/>
      <c r="BD162" s="179"/>
      <c r="BE162" s="179"/>
      <c r="BF162" s="179"/>
      <c r="BG162" s="179"/>
      <c r="BH162" s="179"/>
      <c r="BI162" s="179"/>
      <c r="BJ162" s="179"/>
      <c r="BK162" s="179"/>
      <c r="BL162" s="179"/>
      <c r="BM162" s="179"/>
      <c r="BN162" s="179"/>
      <c r="BO162" s="179"/>
      <c r="BP162" s="179"/>
      <c r="BQ162" s="179"/>
      <c r="BR162" s="179"/>
      <c r="BS162" s="179"/>
      <c r="BT162" s="179"/>
      <c r="BU162" s="179"/>
      <c r="BV162" s="179"/>
      <c r="BW162" s="179"/>
      <c r="BX162" s="179"/>
      <c r="BY162" s="179"/>
      <c r="BZ162" s="179"/>
      <c r="CA162" s="179"/>
      <c r="CB162" s="179"/>
      <c r="CC162" s="179"/>
      <c r="CD162" s="179"/>
      <c r="CE162" s="179"/>
      <c r="CF162" s="179"/>
      <c r="CG162" s="179"/>
      <c r="CH162" s="179"/>
      <c r="CI162" s="179"/>
      <c r="CJ162" s="179">
        <v>10000</v>
      </c>
      <c r="CK162" s="179"/>
      <c r="CL162" s="179"/>
      <c r="CM162" s="179"/>
      <c r="CN162" s="179"/>
      <c r="CO162" s="179"/>
      <c r="CP162" s="179"/>
      <c r="CQ162" s="179"/>
      <c r="CR162" s="179"/>
      <c r="CS162" s="179"/>
      <c r="CT162" s="179"/>
      <c r="CU162" s="179"/>
      <c r="CV162" s="179"/>
      <c r="CW162" s="179"/>
      <c r="CX162" s="179"/>
      <c r="CY162" s="179"/>
      <c r="CZ162" s="179"/>
      <c r="DA162" s="179"/>
    </row>
    <row r="163" spans="1:105" s="38" customFormat="1" ht="15" customHeight="1" x14ac:dyDescent="0.2">
      <c r="A163" s="180" t="s">
        <v>417</v>
      </c>
      <c r="B163" s="180"/>
      <c r="C163" s="180"/>
      <c r="D163" s="180"/>
      <c r="E163" s="180"/>
      <c r="F163" s="180"/>
      <c r="G163" s="180"/>
      <c r="H163" s="181" t="s">
        <v>457</v>
      </c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1"/>
      <c r="X163" s="181"/>
      <c r="Y163" s="181"/>
      <c r="Z163" s="181"/>
      <c r="AA163" s="181"/>
      <c r="AB163" s="181"/>
      <c r="AC163" s="181"/>
      <c r="AD163" s="181"/>
      <c r="AE163" s="181"/>
      <c r="AF163" s="181"/>
      <c r="AG163" s="181"/>
      <c r="AH163" s="181"/>
      <c r="AI163" s="181"/>
      <c r="AJ163" s="181"/>
      <c r="AK163" s="181"/>
      <c r="AL163" s="181"/>
      <c r="AM163" s="181"/>
      <c r="AN163" s="181"/>
      <c r="AO163" s="181"/>
      <c r="AP163" s="181"/>
      <c r="AQ163" s="181"/>
      <c r="AR163" s="181"/>
      <c r="AS163" s="181"/>
      <c r="AT163" s="181"/>
      <c r="AU163" s="181"/>
      <c r="AV163" s="181"/>
      <c r="AW163" s="181"/>
      <c r="AX163" s="181"/>
      <c r="AY163" s="181"/>
      <c r="AZ163" s="181"/>
      <c r="BA163" s="181"/>
      <c r="BB163" s="181"/>
      <c r="BC163" s="181"/>
      <c r="BD163" s="179"/>
      <c r="BE163" s="179"/>
      <c r="BF163" s="179"/>
      <c r="BG163" s="179"/>
      <c r="BH163" s="179"/>
      <c r="BI163" s="179"/>
      <c r="BJ163" s="179"/>
      <c r="BK163" s="179"/>
      <c r="BL163" s="179"/>
      <c r="BM163" s="179"/>
      <c r="BN163" s="179"/>
      <c r="BO163" s="179"/>
      <c r="BP163" s="179"/>
      <c r="BQ163" s="179"/>
      <c r="BR163" s="179"/>
      <c r="BS163" s="179"/>
      <c r="BT163" s="179"/>
      <c r="BU163" s="179"/>
      <c r="BV163" s="179"/>
      <c r="BW163" s="179"/>
      <c r="BX163" s="179"/>
      <c r="BY163" s="179"/>
      <c r="BZ163" s="179"/>
      <c r="CA163" s="179"/>
      <c r="CB163" s="179"/>
      <c r="CC163" s="179"/>
      <c r="CD163" s="179"/>
      <c r="CE163" s="179"/>
      <c r="CF163" s="179"/>
      <c r="CG163" s="179"/>
      <c r="CH163" s="179"/>
      <c r="CI163" s="179"/>
      <c r="CJ163" s="179">
        <v>34702.22</v>
      </c>
      <c r="CK163" s="179"/>
      <c r="CL163" s="179"/>
      <c r="CM163" s="179"/>
      <c r="CN163" s="179"/>
      <c r="CO163" s="179"/>
      <c r="CP163" s="179"/>
      <c r="CQ163" s="179"/>
      <c r="CR163" s="179"/>
      <c r="CS163" s="179"/>
      <c r="CT163" s="179"/>
      <c r="CU163" s="179"/>
      <c r="CV163" s="179"/>
      <c r="CW163" s="179"/>
      <c r="CX163" s="179"/>
      <c r="CY163" s="179"/>
      <c r="CZ163" s="179"/>
      <c r="DA163" s="179"/>
    </row>
    <row r="164" spans="1:105" s="38" customFormat="1" ht="15" customHeight="1" x14ac:dyDescent="0.2">
      <c r="A164" s="180" t="s">
        <v>418</v>
      </c>
      <c r="B164" s="180"/>
      <c r="C164" s="180"/>
      <c r="D164" s="180"/>
      <c r="E164" s="180"/>
      <c r="F164" s="180"/>
      <c r="G164" s="180"/>
      <c r="H164" s="181" t="s">
        <v>458</v>
      </c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1"/>
      <c r="AD164" s="181"/>
      <c r="AE164" s="181"/>
      <c r="AF164" s="181"/>
      <c r="AG164" s="181"/>
      <c r="AH164" s="181"/>
      <c r="AI164" s="181"/>
      <c r="AJ164" s="181"/>
      <c r="AK164" s="181"/>
      <c r="AL164" s="181"/>
      <c r="AM164" s="181"/>
      <c r="AN164" s="181"/>
      <c r="AO164" s="181"/>
      <c r="AP164" s="181"/>
      <c r="AQ164" s="181"/>
      <c r="AR164" s="181"/>
      <c r="AS164" s="181"/>
      <c r="AT164" s="181"/>
      <c r="AU164" s="181"/>
      <c r="AV164" s="181"/>
      <c r="AW164" s="181"/>
      <c r="AX164" s="181"/>
      <c r="AY164" s="181"/>
      <c r="AZ164" s="181"/>
      <c r="BA164" s="181"/>
      <c r="BB164" s="181"/>
      <c r="BC164" s="181"/>
      <c r="BD164" s="179"/>
      <c r="BE164" s="179"/>
      <c r="BF164" s="179"/>
      <c r="BG164" s="179"/>
      <c r="BH164" s="179"/>
      <c r="BI164" s="179"/>
      <c r="BJ164" s="179"/>
      <c r="BK164" s="179"/>
      <c r="BL164" s="179"/>
      <c r="BM164" s="179"/>
      <c r="BN164" s="179"/>
      <c r="BO164" s="179"/>
      <c r="BP164" s="179"/>
      <c r="BQ164" s="179"/>
      <c r="BR164" s="179"/>
      <c r="BS164" s="179"/>
      <c r="BT164" s="179"/>
      <c r="BU164" s="179"/>
      <c r="BV164" s="179"/>
      <c r="BW164" s="179"/>
      <c r="BX164" s="179"/>
      <c r="BY164" s="179"/>
      <c r="BZ164" s="179"/>
      <c r="CA164" s="179"/>
      <c r="CB164" s="179"/>
      <c r="CC164" s="179"/>
      <c r="CD164" s="179"/>
      <c r="CE164" s="179"/>
      <c r="CF164" s="179"/>
      <c r="CG164" s="179"/>
      <c r="CH164" s="179"/>
      <c r="CI164" s="179"/>
      <c r="CJ164" s="179">
        <f>35383.42+11355.11+38518.76</f>
        <v>85257.290000000008</v>
      </c>
      <c r="CK164" s="179"/>
      <c r="CL164" s="179"/>
      <c r="CM164" s="179"/>
      <c r="CN164" s="179"/>
      <c r="CO164" s="179"/>
      <c r="CP164" s="179"/>
      <c r="CQ164" s="179"/>
      <c r="CR164" s="179"/>
      <c r="CS164" s="179"/>
      <c r="CT164" s="179"/>
      <c r="CU164" s="179"/>
      <c r="CV164" s="179"/>
      <c r="CW164" s="179"/>
      <c r="CX164" s="179"/>
      <c r="CY164" s="179"/>
      <c r="CZ164" s="179"/>
      <c r="DA164" s="179"/>
    </row>
    <row r="165" spans="1:105" s="38" customFormat="1" ht="15" customHeight="1" x14ac:dyDescent="0.2">
      <c r="A165" s="180" t="s">
        <v>419</v>
      </c>
      <c r="B165" s="180"/>
      <c r="C165" s="180"/>
      <c r="D165" s="180"/>
      <c r="E165" s="180"/>
      <c r="F165" s="180"/>
      <c r="G165" s="180"/>
      <c r="H165" s="181" t="s">
        <v>459</v>
      </c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181"/>
      <c r="X165" s="181"/>
      <c r="Y165" s="181"/>
      <c r="Z165" s="181"/>
      <c r="AA165" s="181"/>
      <c r="AB165" s="181"/>
      <c r="AC165" s="181"/>
      <c r="AD165" s="181"/>
      <c r="AE165" s="181"/>
      <c r="AF165" s="181"/>
      <c r="AG165" s="181"/>
      <c r="AH165" s="181"/>
      <c r="AI165" s="181"/>
      <c r="AJ165" s="181"/>
      <c r="AK165" s="181"/>
      <c r="AL165" s="181"/>
      <c r="AM165" s="181"/>
      <c r="AN165" s="181"/>
      <c r="AO165" s="181"/>
      <c r="AP165" s="181"/>
      <c r="AQ165" s="181"/>
      <c r="AR165" s="181"/>
      <c r="AS165" s="181"/>
      <c r="AT165" s="181"/>
      <c r="AU165" s="181"/>
      <c r="AV165" s="181"/>
      <c r="AW165" s="181"/>
      <c r="AX165" s="181"/>
      <c r="AY165" s="181"/>
      <c r="AZ165" s="181"/>
      <c r="BA165" s="181"/>
      <c r="BB165" s="181"/>
      <c r="BC165" s="181"/>
      <c r="BD165" s="179"/>
      <c r="BE165" s="179"/>
      <c r="BF165" s="179"/>
      <c r="BG165" s="179"/>
      <c r="BH165" s="179"/>
      <c r="BI165" s="179"/>
      <c r="BJ165" s="179"/>
      <c r="BK165" s="179"/>
      <c r="BL165" s="179"/>
      <c r="BM165" s="179"/>
      <c r="BN165" s="179"/>
      <c r="BO165" s="179"/>
      <c r="BP165" s="179"/>
      <c r="BQ165" s="179"/>
      <c r="BR165" s="179"/>
      <c r="BS165" s="179"/>
      <c r="BT165" s="179"/>
      <c r="BU165" s="179"/>
      <c r="BV165" s="179"/>
      <c r="BW165" s="179"/>
      <c r="BX165" s="179"/>
      <c r="BY165" s="179"/>
      <c r="BZ165" s="179"/>
      <c r="CA165" s="179"/>
      <c r="CB165" s="179"/>
      <c r="CC165" s="179"/>
      <c r="CD165" s="179"/>
      <c r="CE165" s="179"/>
      <c r="CF165" s="179"/>
      <c r="CG165" s="179"/>
      <c r="CH165" s="179"/>
      <c r="CI165" s="179"/>
      <c r="CJ165" s="179">
        <f>32324.81+38518.76-10000</f>
        <v>60843.570000000007</v>
      </c>
      <c r="CK165" s="179"/>
      <c r="CL165" s="179"/>
      <c r="CM165" s="179"/>
      <c r="CN165" s="179"/>
      <c r="CO165" s="179"/>
      <c r="CP165" s="179"/>
      <c r="CQ165" s="179"/>
      <c r="CR165" s="179"/>
      <c r="CS165" s="179"/>
      <c r="CT165" s="179"/>
      <c r="CU165" s="179"/>
      <c r="CV165" s="179"/>
      <c r="CW165" s="179"/>
      <c r="CX165" s="179"/>
      <c r="CY165" s="179"/>
      <c r="CZ165" s="179"/>
      <c r="DA165" s="179"/>
    </row>
    <row r="166" spans="1:105" s="38" customFormat="1" ht="15" customHeight="1" x14ac:dyDescent="0.2">
      <c r="A166" s="205"/>
      <c r="B166" s="206"/>
      <c r="C166" s="206"/>
      <c r="D166" s="206"/>
      <c r="E166" s="206"/>
      <c r="F166" s="206"/>
      <c r="G166" s="207"/>
      <c r="H166" s="208"/>
      <c r="I166" s="209"/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209"/>
      <c r="AR166" s="209"/>
      <c r="AS166" s="209"/>
      <c r="AT166" s="209"/>
      <c r="AU166" s="209"/>
      <c r="AV166" s="209"/>
      <c r="AW166" s="209"/>
      <c r="AX166" s="209"/>
      <c r="AY166" s="209"/>
      <c r="AZ166" s="209"/>
      <c r="BA166" s="209"/>
      <c r="BB166" s="209"/>
      <c r="BC166" s="210"/>
      <c r="BD166" s="211"/>
      <c r="BE166" s="212"/>
      <c r="BF166" s="212"/>
      <c r="BG166" s="212"/>
      <c r="BH166" s="212"/>
      <c r="BI166" s="212"/>
      <c r="BJ166" s="212"/>
      <c r="BK166" s="212"/>
      <c r="BL166" s="212"/>
      <c r="BM166" s="212"/>
      <c r="BN166" s="212"/>
      <c r="BO166" s="212"/>
      <c r="BP166" s="212"/>
      <c r="BQ166" s="212"/>
      <c r="BR166" s="212"/>
      <c r="BS166" s="213"/>
      <c r="BT166" s="211"/>
      <c r="BU166" s="212"/>
      <c r="BV166" s="212"/>
      <c r="BW166" s="212"/>
      <c r="BX166" s="212"/>
      <c r="BY166" s="212"/>
      <c r="BZ166" s="212"/>
      <c r="CA166" s="212"/>
      <c r="CB166" s="212"/>
      <c r="CC166" s="212"/>
      <c r="CD166" s="212"/>
      <c r="CE166" s="212"/>
      <c r="CF166" s="212"/>
      <c r="CG166" s="212"/>
      <c r="CH166" s="212"/>
      <c r="CI166" s="213"/>
      <c r="CJ166" s="211"/>
      <c r="CK166" s="212"/>
      <c r="CL166" s="212"/>
      <c r="CM166" s="212"/>
      <c r="CN166" s="212"/>
      <c r="CO166" s="212"/>
      <c r="CP166" s="212"/>
      <c r="CQ166" s="212"/>
      <c r="CR166" s="212"/>
      <c r="CS166" s="212"/>
      <c r="CT166" s="212"/>
      <c r="CU166" s="212"/>
      <c r="CV166" s="212"/>
      <c r="CW166" s="212"/>
      <c r="CX166" s="212"/>
      <c r="CY166" s="212"/>
      <c r="CZ166" s="212"/>
      <c r="DA166" s="213"/>
    </row>
    <row r="167" spans="1:105" s="38" customFormat="1" ht="15" customHeight="1" x14ac:dyDescent="0.2">
      <c r="A167" s="205"/>
      <c r="B167" s="206"/>
      <c r="C167" s="206"/>
      <c r="D167" s="206"/>
      <c r="E167" s="206"/>
      <c r="F167" s="206"/>
      <c r="G167" s="207"/>
      <c r="H167" s="208"/>
      <c r="I167" s="209"/>
      <c r="J167" s="209"/>
      <c r="K167" s="209"/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09"/>
      <c r="AE167" s="209"/>
      <c r="AF167" s="209"/>
      <c r="AG167" s="209"/>
      <c r="AH167" s="209"/>
      <c r="AI167" s="209"/>
      <c r="AJ167" s="209"/>
      <c r="AK167" s="209"/>
      <c r="AL167" s="209"/>
      <c r="AM167" s="209"/>
      <c r="AN167" s="209"/>
      <c r="AO167" s="209"/>
      <c r="AP167" s="209"/>
      <c r="AQ167" s="209"/>
      <c r="AR167" s="209"/>
      <c r="AS167" s="209"/>
      <c r="AT167" s="209"/>
      <c r="AU167" s="209"/>
      <c r="AV167" s="209"/>
      <c r="AW167" s="209"/>
      <c r="AX167" s="209"/>
      <c r="AY167" s="209"/>
      <c r="AZ167" s="209"/>
      <c r="BA167" s="209"/>
      <c r="BB167" s="209"/>
      <c r="BC167" s="210"/>
      <c r="BD167" s="211"/>
      <c r="BE167" s="212"/>
      <c r="BF167" s="212"/>
      <c r="BG167" s="212"/>
      <c r="BH167" s="212"/>
      <c r="BI167" s="212"/>
      <c r="BJ167" s="212"/>
      <c r="BK167" s="212"/>
      <c r="BL167" s="212"/>
      <c r="BM167" s="212"/>
      <c r="BN167" s="212"/>
      <c r="BO167" s="212"/>
      <c r="BP167" s="212"/>
      <c r="BQ167" s="212"/>
      <c r="BR167" s="212"/>
      <c r="BS167" s="213"/>
      <c r="BT167" s="211"/>
      <c r="BU167" s="212"/>
      <c r="BV167" s="212"/>
      <c r="BW167" s="212"/>
      <c r="BX167" s="212"/>
      <c r="BY167" s="212"/>
      <c r="BZ167" s="212"/>
      <c r="CA167" s="212"/>
      <c r="CB167" s="212"/>
      <c r="CC167" s="212"/>
      <c r="CD167" s="212"/>
      <c r="CE167" s="212"/>
      <c r="CF167" s="212"/>
      <c r="CG167" s="212"/>
      <c r="CH167" s="212"/>
      <c r="CI167" s="213"/>
      <c r="CJ167" s="211"/>
      <c r="CK167" s="212"/>
      <c r="CL167" s="212"/>
      <c r="CM167" s="212"/>
      <c r="CN167" s="212"/>
      <c r="CO167" s="212"/>
      <c r="CP167" s="212"/>
      <c r="CQ167" s="212"/>
      <c r="CR167" s="212"/>
      <c r="CS167" s="212"/>
      <c r="CT167" s="212"/>
      <c r="CU167" s="212"/>
      <c r="CV167" s="212"/>
      <c r="CW167" s="212"/>
      <c r="CX167" s="212"/>
      <c r="CY167" s="212"/>
      <c r="CZ167" s="212"/>
      <c r="DA167" s="213"/>
    </row>
    <row r="168" spans="1:105" s="38" customFormat="1" ht="15" customHeight="1" x14ac:dyDescent="0.2">
      <c r="A168" s="205"/>
      <c r="B168" s="206"/>
      <c r="C168" s="206"/>
      <c r="D168" s="206"/>
      <c r="E168" s="206"/>
      <c r="F168" s="206"/>
      <c r="G168" s="207"/>
      <c r="H168" s="208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09"/>
      <c r="AQ168" s="209"/>
      <c r="AR168" s="209"/>
      <c r="AS168" s="209"/>
      <c r="AT168" s="209"/>
      <c r="AU168" s="209"/>
      <c r="AV168" s="209"/>
      <c r="AW168" s="209"/>
      <c r="AX168" s="209"/>
      <c r="AY168" s="209"/>
      <c r="AZ168" s="209"/>
      <c r="BA168" s="209"/>
      <c r="BB168" s="209"/>
      <c r="BC168" s="210"/>
      <c r="BD168" s="211"/>
      <c r="BE168" s="212"/>
      <c r="BF168" s="212"/>
      <c r="BG168" s="212"/>
      <c r="BH168" s="212"/>
      <c r="BI168" s="212"/>
      <c r="BJ168" s="212"/>
      <c r="BK168" s="212"/>
      <c r="BL168" s="212"/>
      <c r="BM168" s="212"/>
      <c r="BN168" s="212"/>
      <c r="BO168" s="212"/>
      <c r="BP168" s="212"/>
      <c r="BQ168" s="212"/>
      <c r="BR168" s="212"/>
      <c r="BS168" s="213"/>
      <c r="BT168" s="211"/>
      <c r="BU168" s="212"/>
      <c r="BV168" s="212"/>
      <c r="BW168" s="212"/>
      <c r="BX168" s="212"/>
      <c r="BY168" s="212"/>
      <c r="BZ168" s="212"/>
      <c r="CA168" s="212"/>
      <c r="CB168" s="212"/>
      <c r="CC168" s="212"/>
      <c r="CD168" s="212"/>
      <c r="CE168" s="212"/>
      <c r="CF168" s="212"/>
      <c r="CG168" s="212"/>
      <c r="CH168" s="212"/>
      <c r="CI168" s="213"/>
      <c r="CJ168" s="211"/>
      <c r="CK168" s="212"/>
      <c r="CL168" s="212"/>
      <c r="CM168" s="212"/>
      <c r="CN168" s="212"/>
      <c r="CO168" s="212"/>
      <c r="CP168" s="212"/>
      <c r="CQ168" s="212"/>
      <c r="CR168" s="212"/>
      <c r="CS168" s="212"/>
      <c r="CT168" s="212"/>
      <c r="CU168" s="212"/>
      <c r="CV168" s="212"/>
      <c r="CW168" s="212"/>
      <c r="CX168" s="212"/>
      <c r="CY168" s="212"/>
      <c r="CZ168" s="212"/>
      <c r="DA168" s="213"/>
    </row>
    <row r="169" spans="1:105" s="38" customFormat="1" ht="15" customHeight="1" x14ac:dyDescent="0.2">
      <c r="A169" s="180"/>
      <c r="B169" s="180"/>
      <c r="C169" s="180"/>
      <c r="D169" s="180"/>
      <c r="E169" s="180"/>
      <c r="F169" s="180"/>
      <c r="G169" s="180"/>
      <c r="H169" s="183" t="s">
        <v>231</v>
      </c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3"/>
      <c r="AE169" s="183"/>
      <c r="AF169" s="183"/>
      <c r="AG169" s="183"/>
      <c r="AH169" s="183"/>
      <c r="AI169" s="183"/>
      <c r="AJ169" s="183"/>
      <c r="AK169" s="183"/>
      <c r="AL169" s="183"/>
      <c r="AM169" s="183"/>
      <c r="AN169" s="183"/>
      <c r="AO169" s="183"/>
      <c r="AP169" s="183"/>
      <c r="AQ169" s="183"/>
      <c r="AR169" s="183"/>
      <c r="AS169" s="183"/>
      <c r="AT169" s="183"/>
      <c r="AU169" s="183"/>
      <c r="AV169" s="183"/>
      <c r="AW169" s="183"/>
      <c r="AX169" s="183"/>
      <c r="AY169" s="183"/>
      <c r="AZ169" s="183"/>
      <c r="BA169" s="183"/>
      <c r="BB169" s="183"/>
      <c r="BC169" s="184"/>
      <c r="BD169" s="179"/>
      <c r="BE169" s="179"/>
      <c r="BF169" s="179"/>
      <c r="BG169" s="179"/>
      <c r="BH169" s="179"/>
      <c r="BI169" s="179"/>
      <c r="BJ169" s="179"/>
      <c r="BK169" s="179"/>
      <c r="BL169" s="179"/>
      <c r="BM169" s="179"/>
      <c r="BN169" s="179"/>
      <c r="BO169" s="179"/>
      <c r="BP169" s="179"/>
      <c r="BQ169" s="179"/>
      <c r="BR169" s="179"/>
      <c r="BS169" s="179"/>
      <c r="BT169" s="179" t="s">
        <v>232</v>
      </c>
      <c r="BU169" s="179"/>
      <c r="BV169" s="179"/>
      <c r="BW169" s="179"/>
      <c r="BX169" s="179"/>
      <c r="BY169" s="179"/>
      <c r="BZ169" s="179"/>
      <c r="CA169" s="179"/>
      <c r="CB169" s="179"/>
      <c r="CC169" s="179"/>
      <c r="CD169" s="179"/>
      <c r="CE169" s="179"/>
      <c r="CF169" s="179"/>
      <c r="CG169" s="179"/>
      <c r="CH169" s="179"/>
      <c r="CI169" s="179"/>
      <c r="CJ169" s="179">
        <f>SUM(CJ160:DA166)</f>
        <v>280121.83999999997</v>
      </c>
      <c r="CK169" s="179"/>
      <c r="CL169" s="179"/>
      <c r="CM169" s="179"/>
      <c r="CN169" s="179"/>
      <c r="CO169" s="179"/>
      <c r="CP169" s="179"/>
      <c r="CQ169" s="179"/>
      <c r="CR169" s="179"/>
      <c r="CS169" s="179"/>
      <c r="CT169" s="179"/>
      <c r="CU169" s="179"/>
      <c r="CV169" s="179"/>
      <c r="CW169" s="179"/>
      <c r="CX169" s="179"/>
      <c r="CY169" s="179"/>
      <c r="CZ169" s="179"/>
      <c r="DA169" s="179"/>
    </row>
  </sheetData>
  <mergeCells count="531">
    <mergeCell ref="A167:G167"/>
    <mergeCell ref="H167:BC167"/>
    <mergeCell ref="BD167:BS167"/>
    <mergeCell ref="BT167:CI167"/>
    <mergeCell ref="CJ167:DA167"/>
    <mergeCell ref="CJ166:DA166"/>
    <mergeCell ref="BT166:CI166"/>
    <mergeCell ref="BD166:BS166"/>
    <mergeCell ref="H166:BC166"/>
    <mergeCell ref="A166:G166"/>
    <mergeCell ref="A165:G165"/>
    <mergeCell ref="H165:BC165"/>
    <mergeCell ref="BD165:BS165"/>
    <mergeCell ref="BT165:CI165"/>
    <mergeCell ref="CJ165:DA165"/>
    <mergeCell ref="CJ162:DA162"/>
    <mergeCell ref="A163:G163"/>
    <mergeCell ref="H163:BC163"/>
    <mergeCell ref="BD163:BS163"/>
    <mergeCell ref="BT163:CI163"/>
    <mergeCell ref="CJ163:DA163"/>
    <mergeCell ref="A164:G164"/>
    <mergeCell ref="H164:BC164"/>
    <mergeCell ref="BD164:BS164"/>
    <mergeCell ref="BT164:CI164"/>
    <mergeCell ref="CJ164:DA164"/>
    <mergeCell ref="A152:G152"/>
    <mergeCell ref="H152:BS152"/>
    <mergeCell ref="BT152:CI152"/>
    <mergeCell ref="CJ152:DA152"/>
    <mergeCell ref="A153:G153"/>
    <mergeCell ref="H153:BS153"/>
    <mergeCell ref="BT153:CI153"/>
    <mergeCell ref="CJ153:DA153"/>
    <mergeCell ref="A149:G149"/>
    <mergeCell ref="H149:BS149"/>
    <mergeCell ref="BT149:CI149"/>
    <mergeCell ref="CJ149:DA149"/>
    <mergeCell ref="A150:G150"/>
    <mergeCell ref="H150:BS150"/>
    <mergeCell ref="BT150:CI150"/>
    <mergeCell ref="CJ150:DA150"/>
    <mergeCell ref="A151:G151"/>
    <mergeCell ref="H151:BS151"/>
    <mergeCell ref="BT151:CI151"/>
    <mergeCell ref="CJ151:DA151"/>
    <mergeCell ref="CJ132:DA132"/>
    <mergeCell ref="A133:G133"/>
    <mergeCell ref="H133:BC133"/>
    <mergeCell ref="BD133:BS133"/>
    <mergeCell ref="BT133:CI133"/>
    <mergeCell ref="CJ133:DA133"/>
    <mergeCell ref="A136:G136"/>
    <mergeCell ref="H136:BC136"/>
    <mergeCell ref="BD136:BS136"/>
    <mergeCell ref="BT136:CI136"/>
    <mergeCell ref="CJ136:DA136"/>
    <mergeCell ref="A134:G134"/>
    <mergeCell ref="H134:BC134"/>
    <mergeCell ref="BD134:BS134"/>
    <mergeCell ref="BT134:CI134"/>
    <mergeCell ref="CJ134:DA134"/>
    <mergeCell ref="A132:G132"/>
    <mergeCell ref="H132:BC132"/>
    <mergeCell ref="BD132:BS132"/>
    <mergeCell ref="BT132:CI132"/>
    <mergeCell ref="A135:G135"/>
    <mergeCell ref="H135:BC135"/>
    <mergeCell ref="BD135:BS135"/>
    <mergeCell ref="BT135:CI135"/>
    <mergeCell ref="A98:G98"/>
    <mergeCell ref="H98:AO98"/>
    <mergeCell ref="AP98:BE98"/>
    <mergeCell ref="BF98:BU98"/>
    <mergeCell ref="BV98:CK98"/>
    <mergeCell ref="CL98:DA98"/>
    <mergeCell ref="A129:G129"/>
    <mergeCell ref="H129:BC129"/>
    <mergeCell ref="BD129:BS129"/>
    <mergeCell ref="BT129:CI129"/>
    <mergeCell ref="CJ129:DA129"/>
    <mergeCell ref="A99:G99"/>
    <mergeCell ref="H99:AO99"/>
    <mergeCell ref="AP99:BE99"/>
    <mergeCell ref="BF99:BU99"/>
    <mergeCell ref="BV99:CK99"/>
    <mergeCell ref="CL99:DA99"/>
    <mergeCell ref="A100:G100"/>
    <mergeCell ref="H100:AO100"/>
    <mergeCell ref="AP100:BE100"/>
    <mergeCell ref="BF100:BU100"/>
    <mergeCell ref="BV100:CK100"/>
    <mergeCell ref="CL100:DA100"/>
    <mergeCell ref="A102:DA102"/>
    <mergeCell ref="A2:DA2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8:F8"/>
    <mergeCell ref="G8:AD8"/>
    <mergeCell ref="AE8:BC8"/>
    <mergeCell ref="BD8:BS8"/>
    <mergeCell ref="BT8:CI8"/>
    <mergeCell ref="CJ8:DA8"/>
    <mergeCell ref="A10:DA10"/>
    <mergeCell ref="A12:F12"/>
    <mergeCell ref="G12:AD12"/>
    <mergeCell ref="AE12:AY12"/>
    <mergeCell ref="AZ12:BQ12"/>
    <mergeCell ref="BR12:CI12"/>
    <mergeCell ref="CJ12:DA12"/>
    <mergeCell ref="A13:F13"/>
    <mergeCell ref="G13:AD13"/>
    <mergeCell ref="AE13:AY13"/>
    <mergeCell ref="AZ13:BQ13"/>
    <mergeCell ref="BR13:CI13"/>
    <mergeCell ref="CJ13:DA13"/>
    <mergeCell ref="A14:F14"/>
    <mergeCell ref="G14:AD14"/>
    <mergeCell ref="AE14:AY14"/>
    <mergeCell ref="AZ14:BQ14"/>
    <mergeCell ref="BR14:CI14"/>
    <mergeCell ref="CJ14:DA14"/>
    <mergeCell ref="A15:F15"/>
    <mergeCell ref="G15:AD15"/>
    <mergeCell ref="AE15:AY15"/>
    <mergeCell ref="AZ15:BQ15"/>
    <mergeCell ref="BR15:CI15"/>
    <mergeCell ref="CJ15:DA15"/>
    <mergeCell ref="A16:F16"/>
    <mergeCell ref="G16:AD16"/>
    <mergeCell ref="AE16:AY16"/>
    <mergeCell ref="AZ16:BQ16"/>
    <mergeCell ref="BR16:CI16"/>
    <mergeCell ref="CJ16:DA16"/>
    <mergeCell ref="A18:DA18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A22:F22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7:F27"/>
    <mergeCell ref="H27:BV27"/>
    <mergeCell ref="BW27:CL27"/>
    <mergeCell ref="CM27:DA27"/>
    <mergeCell ref="A28:F29"/>
    <mergeCell ref="H28:BV28"/>
    <mergeCell ref="BW28:CL29"/>
    <mergeCell ref="CM28:DA29"/>
    <mergeCell ref="H29:BV29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7:DA37"/>
    <mergeCell ref="A39:DA39"/>
    <mergeCell ref="X41:DA41"/>
    <mergeCell ref="A43:AO43"/>
    <mergeCell ref="AP43:DA43"/>
    <mergeCell ref="A45:G45"/>
    <mergeCell ref="H45:BC45"/>
    <mergeCell ref="BD45:BS45"/>
    <mergeCell ref="BT45:CI45"/>
    <mergeCell ref="CJ45:DA45"/>
    <mergeCell ref="A46:G46"/>
    <mergeCell ref="H46:BC46"/>
    <mergeCell ref="BD46:BS46"/>
    <mergeCell ref="BT46:CI46"/>
    <mergeCell ref="CJ46:DA46"/>
    <mergeCell ref="A47:G47"/>
    <mergeCell ref="H47:BC47"/>
    <mergeCell ref="BD47:BS47"/>
    <mergeCell ref="BT47:CI47"/>
    <mergeCell ref="CJ47:DA47"/>
    <mergeCell ref="A48:G48"/>
    <mergeCell ref="H48:BC48"/>
    <mergeCell ref="BD48:BS48"/>
    <mergeCell ref="BT48:CI48"/>
    <mergeCell ref="CJ48:DA48"/>
    <mergeCell ref="A49:G49"/>
    <mergeCell ref="H49:BC49"/>
    <mergeCell ref="BD49:BS49"/>
    <mergeCell ref="BT49:CI49"/>
    <mergeCell ref="CJ49:DA49"/>
    <mergeCell ref="A51:DA51"/>
    <mergeCell ref="X53:DA53"/>
    <mergeCell ref="A55:AO55"/>
    <mergeCell ref="AP55:DA55"/>
    <mergeCell ref="A57:G57"/>
    <mergeCell ref="H57:BC57"/>
    <mergeCell ref="BD57:BS57"/>
    <mergeCell ref="BT57:CD57"/>
    <mergeCell ref="CE57:DA57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60:G60"/>
    <mergeCell ref="H60:BC60"/>
    <mergeCell ref="BD60:BS60"/>
    <mergeCell ref="BT60:CD60"/>
    <mergeCell ref="CE60:DA60"/>
    <mergeCell ref="A61:G61"/>
    <mergeCell ref="H61:BC61"/>
    <mergeCell ref="BD61:BS61"/>
    <mergeCell ref="BT61:CD61"/>
    <mergeCell ref="CE61:DA61"/>
    <mergeCell ref="A63:DA63"/>
    <mergeCell ref="X65:DA65"/>
    <mergeCell ref="A67:AO67"/>
    <mergeCell ref="AP67:DA67"/>
    <mergeCell ref="A69:G69"/>
    <mergeCell ref="H69:BC69"/>
    <mergeCell ref="BD69:BS69"/>
    <mergeCell ref="BT69:CI69"/>
    <mergeCell ref="CJ69:DA69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5:DA75"/>
    <mergeCell ref="X77:DA77"/>
    <mergeCell ref="A79:AO79"/>
    <mergeCell ref="AP79:DA79"/>
    <mergeCell ref="A81:G81"/>
    <mergeCell ref="H81:BC81"/>
    <mergeCell ref="BD81:BS81"/>
    <mergeCell ref="BT81:CI81"/>
    <mergeCell ref="CJ81:DA81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84:G84"/>
    <mergeCell ref="H84:BC84"/>
    <mergeCell ref="BD84:BS84"/>
    <mergeCell ref="BT84:CI84"/>
    <mergeCell ref="CJ84:DA84"/>
    <mergeCell ref="A85:G85"/>
    <mergeCell ref="H85:BC85"/>
    <mergeCell ref="BD85:BS85"/>
    <mergeCell ref="BT85:CI85"/>
    <mergeCell ref="CJ85:DA85"/>
    <mergeCell ref="A87:DA87"/>
    <mergeCell ref="X89:DA89"/>
    <mergeCell ref="A91:AO91"/>
    <mergeCell ref="AP91:DA91"/>
    <mergeCell ref="A93:DA93"/>
    <mergeCell ref="A95:G95"/>
    <mergeCell ref="H95:AO95"/>
    <mergeCell ref="AP95:BE95"/>
    <mergeCell ref="BF95:BU95"/>
    <mergeCell ref="BV95:CK95"/>
    <mergeCell ref="CL95:DA95"/>
    <mergeCell ref="A96:G96"/>
    <mergeCell ref="H96:AO96"/>
    <mergeCell ref="AP96:BE96"/>
    <mergeCell ref="BF96:BU96"/>
    <mergeCell ref="BV96:CK96"/>
    <mergeCell ref="CL96:DA96"/>
    <mergeCell ref="A97:G97"/>
    <mergeCell ref="H97:AO97"/>
    <mergeCell ref="AP97:BE97"/>
    <mergeCell ref="BF97:BU97"/>
    <mergeCell ref="BV97:CK97"/>
    <mergeCell ref="CL97:DA97"/>
    <mergeCell ref="A104:G104"/>
    <mergeCell ref="H104:BC104"/>
    <mergeCell ref="BD104:BS104"/>
    <mergeCell ref="BT104:CI104"/>
    <mergeCell ref="CJ104:DA104"/>
    <mergeCell ref="A105:G105"/>
    <mergeCell ref="H105:BC105"/>
    <mergeCell ref="BD105:BS105"/>
    <mergeCell ref="BT105:CI105"/>
    <mergeCell ref="CJ105:DA105"/>
    <mergeCell ref="A106:G106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08:G108"/>
    <mergeCell ref="H108:BC108"/>
    <mergeCell ref="BD108:BS108"/>
    <mergeCell ref="BT108:CI108"/>
    <mergeCell ref="CJ108:DA108"/>
    <mergeCell ref="A110:DA110"/>
    <mergeCell ref="A112:G112"/>
    <mergeCell ref="H112:AO112"/>
    <mergeCell ref="AP112:BE112"/>
    <mergeCell ref="BF112:BU112"/>
    <mergeCell ref="BV112:CK112"/>
    <mergeCell ref="CL112:DA112"/>
    <mergeCell ref="A113:G113"/>
    <mergeCell ref="H113:AO113"/>
    <mergeCell ref="AP113:BE113"/>
    <mergeCell ref="BF113:BU113"/>
    <mergeCell ref="BV113:CK113"/>
    <mergeCell ref="CL113:DA113"/>
    <mergeCell ref="A114:G114"/>
    <mergeCell ref="H114:AO114"/>
    <mergeCell ref="AP114:BE114"/>
    <mergeCell ref="BF114:BU114"/>
    <mergeCell ref="BV114:CK114"/>
    <mergeCell ref="CL114:DA114"/>
    <mergeCell ref="A115:G115"/>
    <mergeCell ref="H115:AO115"/>
    <mergeCell ref="AP115:BE115"/>
    <mergeCell ref="BF115:BU115"/>
    <mergeCell ref="BV115:CK115"/>
    <mergeCell ref="CL115:DA115"/>
    <mergeCell ref="A117:DA117"/>
    <mergeCell ref="A119:G119"/>
    <mergeCell ref="H119:BC119"/>
    <mergeCell ref="BD119:BS119"/>
    <mergeCell ref="BT119:CI119"/>
    <mergeCell ref="CJ119:DA119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22:G122"/>
    <mergeCell ref="H122:BC122"/>
    <mergeCell ref="BD122:BS122"/>
    <mergeCell ref="BT122:CI122"/>
    <mergeCell ref="CJ122:DA122"/>
    <mergeCell ref="A123:G123"/>
    <mergeCell ref="H123:BC123"/>
    <mergeCell ref="BD123:BS123"/>
    <mergeCell ref="BT123:CI123"/>
    <mergeCell ref="CJ123:DA123"/>
    <mergeCell ref="A125:DA125"/>
    <mergeCell ref="A127:G127"/>
    <mergeCell ref="H127:BC127"/>
    <mergeCell ref="BD127:BS127"/>
    <mergeCell ref="BT127:CI127"/>
    <mergeCell ref="CJ127:DA127"/>
    <mergeCell ref="A128:G128"/>
    <mergeCell ref="H128:BC128"/>
    <mergeCell ref="BD128:BS128"/>
    <mergeCell ref="BT128:CI128"/>
    <mergeCell ref="CJ128:DA128"/>
    <mergeCell ref="A130:G130"/>
    <mergeCell ref="H130:BC130"/>
    <mergeCell ref="BD130:BS130"/>
    <mergeCell ref="BT130:CI130"/>
    <mergeCell ref="CJ130:DA130"/>
    <mergeCell ref="A131:G131"/>
    <mergeCell ref="H131:BC131"/>
    <mergeCell ref="BD131:BS131"/>
    <mergeCell ref="BT131:CI131"/>
    <mergeCell ref="CJ131:DA131"/>
    <mergeCell ref="CJ135:DA135"/>
    <mergeCell ref="A138:G138"/>
    <mergeCell ref="H138:BC138"/>
    <mergeCell ref="BD138:BS138"/>
    <mergeCell ref="BT138:CI138"/>
    <mergeCell ref="CJ138:DA138"/>
    <mergeCell ref="A137:G137"/>
    <mergeCell ref="H137:BC137"/>
    <mergeCell ref="BD137:BS137"/>
    <mergeCell ref="BT137:CI137"/>
    <mergeCell ref="CJ137:DA137"/>
    <mergeCell ref="A140:DA140"/>
    <mergeCell ref="A142:G142"/>
    <mergeCell ref="H142:BS142"/>
    <mergeCell ref="BT142:CI142"/>
    <mergeCell ref="CJ142:DA142"/>
    <mergeCell ref="A143:G143"/>
    <mergeCell ref="H143:BS143"/>
    <mergeCell ref="BT143:CI143"/>
    <mergeCell ref="CJ143:DA143"/>
    <mergeCell ref="A144:G144"/>
    <mergeCell ref="H144:BS144"/>
    <mergeCell ref="BT144:CI144"/>
    <mergeCell ref="CJ144:DA144"/>
    <mergeCell ref="A145:G145"/>
    <mergeCell ref="H145:BS145"/>
    <mergeCell ref="BT145:CI145"/>
    <mergeCell ref="CJ145:DA145"/>
    <mergeCell ref="A154:G154"/>
    <mergeCell ref="H154:BS154"/>
    <mergeCell ref="BT154:CI154"/>
    <mergeCell ref="CJ154:DA154"/>
    <mergeCell ref="A146:G146"/>
    <mergeCell ref="H146:BS146"/>
    <mergeCell ref="BT146:CI146"/>
    <mergeCell ref="CJ146:DA146"/>
    <mergeCell ref="A147:G147"/>
    <mergeCell ref="H147:BS147"/>
    <mergeCell ref="BT147:CI147"/>
    <mergeCell ref="CJ147:DA147"/>
    <mergeCell ref="A148:G148"/>
    <mergeCell ref="H148:BS148"/>
    <mergeCell ref="BT148:CI148"/>
    <mergeCell ref="CJ148:DA148"/>
    <mergeCell ref="A156:DA156"/>
    <mergeCell ref="A158:G158"/>
    <mergeCell ref="H158:BC158"/>
    <mergeCell ref="BD158:BS158"/>
    <mergeCell ref="BT158:CI158"/>
    <mergeCell ref="CJ158:DA158"/>
    <mergeCell ref="A159:G159"/>
    <mergeCell ref="H159:BC159"/>
    <mergeCell ref="BD159:BS159"/>
    <mergeCell ref="BT159:CI159"/>
    <mergeCell ref="CJ159:DA159"/>
    <mergeCell ref="A169:G169"/>
    <mergeCell ref="H169:BC169"/>
    <mergeCell ref="BD169:BS169"/>
    <mergeCell ref="BT169:CI169"/>
    <mergeCell ref="CJ169:DA169"/>
    <mergeCell ref="A160:G160"/>
    <mergeCell ref="H160:BC160"/>
    <mergeCell ref="BD160:BS160"/>
    <mergeCell ref="BT160:CI160"/>
    <mergeCell ref="CJ160:DA160"/>
    <mergeCell ref="A168:G168"/>
    <mergeCell ref="H168:BC168"/>
    <mergeCell ref="BD168:BS168"/>
    <mergeCell ref="BT168:CI168"/>
    <mergeCell ref="CJ168:DA168"/>
    <mergeCell ref="A161:G161"/>
    <mergeCell ref="H161:BC161"/>
    <mergeCell ref="BD161:BS161"/>
    <mergeCell ref="BT161:CI161"/>
    <mergeCell ref="CJ161:DA161"/>
    <mergeCell ref="A162:G162"/>
    <mergeCell ref="H162:BC162"/>
    <mergeCell ref="BD162:BS162"/>
    <mergeCell ref="BT162:CI162"/>
  </mergeCells>
  <pageMargins left="0.78740157480314965" right="0.51181102362204722" top="0.59055118110236227" bottom="0.39370078740157483" header="0.19685039370078741" footer="0.19685039370078741"/>
  <pageSetup paperSize="9" scale="9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8" max="187" man="1"/>
    <brk id="86" max="187" man="1"/>
    <brk id="139" max="18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E40"/>
  <sheetViews>
    <sheetView view="pageBreakPreview" zoomScaleNormal="100" zoomScaleSheetLayoutView="100" workbookViewId="0">
      <selection activeCell="BX37" sqref="BX37:CP37"/>
    </sheetView>
  </sheetViews>
  <sheetFormatPr defaultColWidth="0.85546875" defaultRowHeight="12.75" x14ac:dyDescent="0.2"/>
  <cols>
    <col min="1" max="16384" width="0.85546875" style="28"/>
  </cols>
  <sheetData>
    <row r="1" spans="1:161" s="27" customFormat="1" ht="12" x14ac:dyDescent="0.2">
      <c r="DA1" s="27" t="s">
        <v>211</v>
      </c>
    </row>
    <row r="2" spans="1:161" s="27" customFormat="1" ht="47.25" customHeight="1" x14ac:dyDescent="0.2">
      <c r="DA2" s="196" t="s">
        <v>212</v>
      </c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</row>
    <row r="3" spans="1:161" ht="3" customHeight="1" x14ac:dyDescent="0.2"/>
    <row r="4" spans="1:161" s="29" customFormat="1" ht="11.25" x14ac:dyDescent="0.2">
      <c r="DA4" s="29" t="s">
        <v>213</v>
      </c>
    </row>
    <row r="6" spans="1:161" s="30" customFormat="1" ht="15" x14ac:dyDescent="0.25">
      <c r="FE6" s="31" t="s">
        <v>214</v>
      </c>
    </row>
    <row r="8" spans="1:161" s="32" customFormat="1" ht="15.75" x14ac:dyDescent="0.25">
      <c r="A8" s="197" t="s">
        <v>215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7"/>
    </row>
    <row r="10" spans="1:161" s="30" customFormat="1" ht="15" x14ac:dyDescent="0.25">
      <c r="A10" s="198" t="s">
        <v>216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8"/>
      <c r="EZ10" s="198"/>
      <c r="FA10" s="198"/>
      <c r="FB10" s="198"/>
      <c r="FC10" s="198"/>
      <c r="FD10" s="198"/>
      <c r="FE10" s="198"/>
    </row>
    <row r="11" spans="1:161" ht="6" customHeight="1" x14ac:dyDescent="0.2"/>
    <row r="12" spans="1:161" s="33" customFormat="1" ht="14.25" x14ac:dyDescent="0.2">
      <c r="A12" s="33" t="s">
        <v>217</v>
      </c>
      <c r="X12" s="199" t="s">
        <v>329</v>
      </c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</row>
    <row r="13" spans="1:161" s="33" customFormat="1" ht="6" customHeight="1" x14ac:dyDescent="0.2"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</row>
    <row r="14" spans="1:161" s="33" customFormat="1" ht="14.25" x14ac:dyDescent="0.2">
      <c r="A14" s="200" t="s">
        <v>218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1" t="s">
        <v>400</v>
      </c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201"/>
      <c r="ER14" s="201"/>
      <c r="ES14" s="201"/>
      <c r="ET14" s="201"/>
      <c r="EU14" s="201"/>
      <c r="EV14" s="201"/>
      <c r="EW14" s="201"/>
      <c r="EX14" s="201"/>
      <c r="EY14" s="201"/>
      <c r="EZ14" s="201"/>
      <c r="FA14" s="201"/>
      <c r="FB14" s="201"/>
      <c r="FC14" s="201"/>
      <c r="FD14" s="201"/>
      <c r="FE14" s="201"/>
    </row>
    <row r="15" spans="1:161" ht="9.75" customHeight="1" x14ac:dyDescent="0.2"/>
    <row r="16" spans="1:161" s="30" customFormat="1" ht="15" x14ac:dyDescent="0.25">
      <c r="A16" s="198" t="s">
        <v>219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8"/>
      <c r="EB16" s="198"/>
      <c r="EC16" s="198"/>
      <c r="ED16" s="198"/>
      <c r="EE16" s="198"/>
      <c r="EF16" s="198"/>
      <c r="EG16" s="198"/>
      <c r="EH16" s="198"/>
      <c r="EI16" s="198"/>
      <c r="EJ16" s="198"/>
      <c r="EK16" s="198"/>
      <c r="EL16" s="198"/>
      <c r="EM16" s="198"/>
      <c r="EN16" s="198"/>
      <c r="EO16" s="198"/>
      <c r="EP16" s="198"/>
      <c r="EQ16" s="198"/>
      <c r="ER16" s="198"/>
      <c r="ES16" s="198"/>
      <c r="ET16" s="198"/>
      <c r="EU16" s="198"/>
      <c r="EV16" s="198"/>
      <c r="EW16" s="198"/>
      <c r="EX16" s="198"/>
      <c r="EY16" s="198"/>
      <c r="EZ16" s="198"/>
      <c r="FA16" s="198"/>
      <c r="FB16" s="198"/>
      <c r="FC16" s="198"/>
      <c r="FD16" s="198"/>
      <c r="FE16" s="198"/>
    </row>
    <row r="17" spans="1:161" ht="10.5" customHeight="1" x14ac:dyDescent="0.2"/>
    <row r="18" spans="1:161" s="36" customFormat="1" ht="13.5" customHeight="1" x14ac:dyDescent="0.2">
      <c r="A18" s="190" t="s">
        <v>220</v>
      </c>
      <c r="B18" s="191"/>
      <c r="C18" s="191"/>
      <c r="D18" s="191"/>
      <c r="E18" s="191"/>
      <c r="F18" s="192"/>
      <c r="G18" s="190" t="s">
        <v>221</v>
      </c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2"/>
      <c r="Y18" s="190" t="s">
        <v>222</v>
      </c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2"/>
      <c r="AO18" s="186" t="s">
        <v>223</v>
      </c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8"/>
      <c r="DI18" s="190" t="s">
        <v>224</v>
      </c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2"/>
      <c r="DY18" s="190" t="s">
        <v>225</v>
      </c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2"/>
      <c r="EO18" s="190" t="s">
        <v>226</v>
      </c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2"/>
    </row>
    <row r="19" spans="1:161" s="36" customFormat="1" ht="13.5" customHeight="1" x14ac:dyDescent="0.2">
      <c r="A19" s="202"/>
      <c r="B19" s="203"/>
      <c r="C19" s="203"/>
      <c r="D19" s="203"/>
      <c r="E19" s="203"/>
      <c r="F19" s="204"/>
      <c r="G19" s="202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4"/>
      <c r="Y19" s="202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4"/>
      <c r="AO19" s="190" t="s">
        <v>227</v>
      </c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2"/>
      <c r="BF19" s="186" t="s">
        <v>2</v>
      </c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8"/>
      <c r="DI19" s="202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  <c r="DT19" s="203"/>
      <c r="DU19" s="203"/>
      <c r="DV19" s="203"/>
      <c r="DW19" s="203"/>
      <c r="DX19" s="204"/>
      <c r="DY19" s="202"/>
      <c r="DZ19" s="203"/>
      <c r="EA19" s="203"/>
      <c r="EB19" s="203"/>
      <c r="EC19" s="203"/>
      <c r="ED19" s="203"/>
      <c r="EE19" s="203"/>
      <c r="EF19" s="203"/>
      <c r="EG19" s="203"/>
      <c r="EH19" s="203"/>
      <c r="EI19" s="203"/>
      <c r="EJ19" s="203"/>
      <c r="EK19" s="203"/>
      <c r="EL19" s="203"/>
      <c r="EM19" s="203"/>
      <c r="EN19" s="204"/>
      <c r="EO19" s="202"/>
      <c r="EP19" s="203"/>
      <c r="EQ19" s="203"/>
      <c r="ER19" s="203"/>
      <c r="ES19" s="203"/>
      <c r="ET19" s="203"/>
      <c r="EU19" s="203"/>
      <c r="EV19" s="203"/>
      <c r="EW19" s="203"/>
      <c r="EX19" s="203"/>
      <c r="EY19" s="203"/>
      <c r="EZ19" s="203"/>
      <c r="FA19" s="203"/>
      <c r="FB19" s="203"/>
      <c r="FC19" s="203"/>
      <c r="FD19" s="203"/>
      <c r="FE19" s="204"/>
    </row>
    <row r="20" spans="1:161" s="36" customFormat="1" ht="39.75" customHeight="1" x14ac:dyDescent="0.2">
      <c r="A20" s="193"/>
      <c r="B20" s="194"/>
      <c r="C20" s="194"/>
      <c r="D20" s="194"/>
      <c r="E20" s="194"/>
      <c r="F20" s="195"/>
      <c r="G20" s="193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5"/>
      <c r="Y20" s="193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5"/>
      <c r="AO20" s="193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5"/>
      <c r="BF20" s="189" t="s">
        <v>228</v>
      </c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 t="s">
        <v>229</v>
      </c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 t="s">
        <v>230</v>
      </c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93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5"/>
      <c r="DY20" s="193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5"/>
      <c r="EO20" s="193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5"/>
    </row>
    <row r="21" spans="1:161" s="37" customFormat="1" x14ac:dyDescent="0.2">
      <c r="A21" s="185">
        <v>1</v>
      </c>
      <c r="B21" s="185"/>
      <c r="C21" s="185"/>
      <c r="D21" s="185"/>
      <c r="E21" s="185"/>
      <c r="F21" s="185"/>
      <c r="G21" s="185">
        <v>2</v>
      </c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>
        <v>3</v>
      </c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>
        <v>4</v>
      </c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>
        <v>5</v>
      </c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>
        <v>6</v>
      </c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>
        <v>7</v>
      </c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>
        <v>8</v>
      </c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>
        <v>9</v>
      </c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5"/>
      <c r="EM21" s="185"/>
      <c r="EN21" s="185"/>
      <c r="EO21" s="185">
        <v>10</v>
      </c>
      <c r="EP21" s="185"/>
      <c r="EQ21" s="185"/>
      <c r="ER21" s="185"/>
      <c r="ES21" s="185"/>
      <c r="ET21" s="185"/>
      <c r="EU21" s="185"/>
      <c r="EV21" s="185"/>
      <c r="EW21" s="185"/>
      <c r="EX21" s="185"/>
      <c r="EY21" s="185"/>
      <c r="EZ21" s="185"/>
      <c r="FA21" s="185"/>
      <c r="FB21" s="185"/>
      <c r="FC21" s="185"/>
      <c r="FD21" s="185"/>
      <c r="FE21" s="185"/>
    </row>
    <row r="22" spans="1:161" s="38" customFormat="1" ht="18.75" customHeight="1" x14ac:dyDescent="0.2">
      <c r="A22" s="180" t="s">
        <v>247</v>
      </c>
      <c r="B22" s="180"/>
      <c r="C22" s="180"/>
      <c r="D22" s="180"/>
      <c r="E22" s="180"/>
      <c r="F22" s="180"/>
      <c r="G22" s="181" t="s">
        <v>401</v>
      </c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79">
        <v>1</v>
      </c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>
        <f>BF22+BX22+CQ22</f>
        <v>71352.800000000003</v>
      </c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>
        <v>44595.5</v>
      </c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>
        <v>26757.3</v>
      </c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79">
        <f>AO22*Y22*12</f>
        <v>856233.60000000009</v>
      </c>
      <c r="EP22" s="179"/>
      <c r="EQ22" s="179"/>
      <c r="ER22" s="179"/>
      <c r="ES22" s="179"/>
      <c r="ET22" s="179"/>
      <c r="EU22" s="179"/>
      <c r="EV22" s="179"/>
      <c r="EW22" s="179"/>
      <c r="EX22" s="179"/>
      <c r="EY22" s="179"/>
      <c r="EZ22" s="179"/>
      <c r="FA22" s="179"/>
      <c r="FB22" s="179"/>
      <c r="FC22" s="179"/>
      <c r="FD22" s="179"/>
      <c r="FE22" s="179"/>
    </row>
    <row r="23" spans="1:161" s="38" customFormat="1" ht="38.25" customHeight="1" x14ac:dyDescent="0.2">
      <c r="A23" s="180" t="s">
        <v>255</v>
      </c>
      <c r="B23" s="180"/>
      <c r="C23" s="180"/>
      <c r="D23" s="180"/>
      <c r="E23" s="180"/>
      <c r="F23" s="180"/>
      <c r="G23" s="181" t="s">
        <v>402</v>
      </c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79">
        <v>1</v>
      </c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>
        <f t="shared" ref="AO23:AO39" si="0">BF23+BX23+CQ23</f>
        <v>58197.13</v>
      </c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>
        <v>40135.949999999997</v>
      </c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>
        <v>18061.18</v>
      </c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>
        <f t="shared" ref="EO23:EO39" si="1">AO23*Y23*12</f>
        <v>698365.55999999994</v>
      </c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</row>
    <row r="24" spans="1:161" s="38" customFormat="1" ht="49.5" customHeight="1" x14ac:dyDescent="0.2">
      <c r="A24" s="180" t="s">
        <v>266</v>
      </c>
      <c r="B24" s="180"/>
      <c r="C24" s="180"/>
      <c r="D24" s="180"/>
      <c r="E24" s="180"/>
      <c r="F24" s="180"/>
      <c r="G24" s="181" t="s">
        <v>403</v>
      </c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79">
        <v>0.5</v>
      </c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>
        <f t="shared" si="0"/>
        <v>58197.13</v>
      </c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>
        <v>40135.949999999997</v>
      </c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>
        <v>18061.18</v>
      </c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79"/>
      <c r="EM24" s="179"/>
      <c r="EN24" s="179"/>
      <c r="EO24" s="179">
        <f>AO24*Y24*12</f>
        <v>349182.77999999997</v>
      </c>
      <c r="EP24" s="179"/>
      <c r="EQ24" s="179"/>
      <c r="ER24" s="179"/>
      <c r="ES24" s="179"/>
      <c r="ET24" s="179"/>
      <c r="EU24" s="179"/>
      <c r="EV24" s="179"/>
      <c r="EW24" s="179"/>
      <c r="EX24" s="179"/>
      <c r="EY24" s="179"/>
      <c r="EZ24" s="179"/>
      <c r="FA24" s="179"/>
      <c r="FB24" s="179"/>
      <c r="FC24" s="179"/>
      <c r="FD24" s="179"/>
      <c r="FE24" s="179"/>
    </row>
    <row r="25" spans="1:161" s="38" customFormat="1" ht="25.5" customHeight="1" x14ac:dyDescent="0.2">
      <c r="A25" s="180" t="s">
        <v>417</v>
      </c>
      <c r="B25" s="180"/>
      <c r="C25" s="180"/>
      <c r="D25" s="180"/>
      <c r="E25" s="180"/>
      <c r="F25" s="180"/>
      <c r="G25" s="181" t="s">
        <v>65</v>
      </c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79">
        <v>1</v>
      </c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>
        <f t="shared" si="0"/>
        <v>51730.78</v>
      </c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>
        <v>35676.400000000001</v>
      </c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>
        <v>16054.38</v>
      </c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79">
        <f t="shared" si="1"/>
        <v>620769.36</v>
      </c>
      <c r="EP25" s="179"/>
      <c r="EQ25" s="179"/>
      <c r="ER25" s="179"/>
      <c r="ES25" s="179"/>
      <c r="ET25" s="179"/>
      <c r="EU25" s="179"/>
      <c r="EV25" s="179"/>
      <c r="EW25" s="179"/>
      <c r="EX25" s="179"/>
      <c r="EY25" s="179"/>
      <c r="EZ25" s="179"/>
      <c r="FA25" s="179"/>
      <c r="FB25" s="179"/>
      <c r="FC25" s="179"/>
      <c r="FD25" s="179"/>
      <c r="FE25" s="179"/>
    </row>
    <row r="26" spans="1:161" s="38" customFormat="1" ht="29.25" customHeight="1" x14ac:dyDescent="0.2">
      <c r="A26" s="180" t="s">
        <v>418</v>
      </c>
      <c r="B26" s="180"/>
      <c r="C26" s="180"/>
      <c r="D26" s="180"/>
      <c r="E26" s="180"/>
      <c r="F26" s="180"/>
      <c r="G26" s="181" t="s">
        <v>404</v>
      </c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79">
        <v>1</v>
      </c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>
        <f t="shared" si="0"/>
        <v>17261.63</v>
      </c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>
        <v>11904.57</v>
      </c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>
        <v>5357.06</v>
      </c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179"/>
      <c r="EK26" s="179"/>
      <c r="EL26" s="179"/>
      <c r="EM26" s="179"/>
      <c r="EN26" s="179"/>
      <c r="EO26" s="179">
        <f t="shared" si="1"/>
        <v>207139.56</v>
      </c>
      <c r="EP26" s="179"/>
      <c r="EQ26" s="179"/>
      <c r="ER26" s="179"/>
      <c r="ES26" s="179"/>
      <c r="ET26" s="179"/>
      <c r="EU26" s="179"/>
      <c r="EV26" s="179"/>
      <c r="EW26" s="179"/>
      <c r="EX26" s="179"/>
      <c r="EY26" s="179"/>
      <c r="EZ26" s="179"/>
      <c r="FA26" s="179"/>
      <c r="FB26" s="179"/>
      <c r="FC26" s="179"/>
      <c r="FD26" s="179"/>
      <c r="FE26" s="179"/>
    </row>
    <row r="27" spans="1:161" s="38" customFormat="1" ht="31.5" customHeight="1" x14ac:dyDescent="0.2">
      <c r="A27" s="180" t="s">
        <v>419</v>
      </c>
      <c r="B27" s="180"/>
      <c r="C27" s="180"/>
      <c r="D27" s="180"/>
      <c r="E27" s="180"/>
      <c r="F27" s="180"/>
      <c r="G27" s="181" t="s">
        <v>416</v>
      </c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79">
        <v>1</v>
      </c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>
        <f t="shared" si="0"/>
        <v>15789.439999999999</v>
      </c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>
        <v>9868.4</v>
      </c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>
        <v>1480.26</v>
      </c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>
        <v>4440.78</v>
      </c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  <c r="DW27" s="179"/>
      <c r="DX27" s="179"/>
      <c r="DY27" s="179"/>
      <c r="DZ27" s="179"/>
      <c r="EA27" s="179"/>
      <c r="EB27" s="179"/>
      <c r="EC27" s="179"/>
      <c r="ED27" s="179"/>
      <c r="EE27" s="179"/>
      <c r="EF27" s="179"/>
      <c r="EG27" s="179"/>
      <c r="EH27" s="179"/>
      <c r="EI27" s="179"/>
      <c r="EJ27" s="179"/>
      <c r="EK27" s="179"/>
      <c r="EL27" s="179"/>
      <c r="EM27" s="179"/>
      <c r="EN27" s="179"/>
      <c r="EO27" s="179">
        <f t="shared" si="1"/>
        <v>189473.27999999997</v>
      </c>
      <c r="EP27" s="179"/>
      <c r="EQ27" s="179"/>
      <c r="ER27" s="179"/>
      <c r="ES27" s="179"/>
      <c r="ET27" s="179"/>
      <c r="EU27" s="179"/>
      <c r="EV27" s="179"/>
      <c r="EW27" s="179"/>
      <c r="EX27" s="179"/>
      <c r="EY27" s="179"/>
      <c r="EZ27" s="179"/>
      <c r="FA27" s="179"/>
      <c r="FB27" s="179"/>
      <c r="FC27" s="179"/>
      <c r="FD27" s="179"/>
      <c r="FE27" s="179"/>
    </row>
    <row r="28" spans="1:161" s="38" customFormat="1" x14ac:dyDescent="0.2">
      <c r="A28" s="180" t="s">
        <v>420</v>
      </c>
      <c r="B28" s="180"/>
      <c r="C28" s="180"/>
      <c r="D28" s="180"/>
      <c r="E28" s="180"/>
      <c r="F28" s="180"/>
      <c r="G28" s="181" t="s">
        <v>405</v>
      </c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79">
        <v>1</v>
      </c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>
        <f t="shared" si="0"/>
        <v>23057.360000000001</v>
      </c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>
        <v>14410.85</v>
      </c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>
        <v>2161.63</v>
      </c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>
        <v>6484.88</v>
      </c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K28" s="179"/>
      <c r="DL28" s="179"/>
      <c r="DM28" s="179"/>
      <c r="DN28" s="179"/>
      <c r="DO28" s="179"/>
      <c r="DP28" s="179"/>
      <c r="DQ28" s="179"/>
      <c r="DR28" s="179"/>
      <c r="DS28" s="179"/>
      <c r="DT28" s="179"/>
      <c r="DU28" s="179"/>
      <c r="DV28" s="179"/>
      <c r="DW28" s="179"/>
      <c r="DX28" s="179"/>
      <c r="DY28" s="179"/>
      <c r="DZ28" s="179"/>
      <c r="EA28" s="179"/>
      <c r="EB28" s="179"/>
      <c r="EC28" s="179"/>
      <c r="ED28" s="179"/>
      <c r="EE28" s="179"/>
      <c r="EF28" s="179"/>
      <c r="EG28" s="179"/>
      <c r="EH28" s="179"/>
      <c r="EI28" s="179"/>
      <c r="EJ28" s="179"/>
      <c r="EK28" s="179"/>
      <c r="EL28" s="179"/>
      <c r="EM28" s="179"/>
      <c r="EN28" s="179"/>
      <c r="EO28" s="179">
        <f t="shared" si="1"/>
        <v>276688.32</v>
      </c>
      <c r="EP28" s="179"/>
      <c r="EQ28" s="179"/>
      <c r="ER28" s="179"/>
      <c r="ES28" s="179"/>
      <c r="ET28" s="179"/>
      <c r="EU28" s="179"/>
      <c r="EV28" s="179"/>
      <c r="EW28" s="179"/>
      <c r="EX28" s="179"/>
      <c r="EY28" s="179"/>
      <c r="EZ28" s="179"/>
      <c r="FA28" s="179"/>
      <c r="FB28" s="179"/>
      <c r="FC28" s="179"/>
      <c r="FD28" s="179"/>
      <c r="FE28" s="179"/>
    </row>
    <row r="29" spans="1:161" s="38" customFormat="1" ht="29.25" customHeight="1" x14ac:dyDescent="0.2">
      <c r="A29" s="180" t="s">
        <v>421</v>
      </c>
      <c r="B29" s="180"/>
      <c r="C29" s="180"/>
      <c r="D29" s="180"/>
      <c r="E29" s="180"/>
      <c r="F29" s="180"/>
      <c r="G29" s="181" t="s">
        <v>406</v>
      </c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79">
        <v>12</v>
      </c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>
        <f t="shared" si="0"/>
        <v>20782.13</v>
      </c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>
        <v>14332.5</v>
      </c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>
        <v>6449.63</v>
      </c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  <c r="ED29" s="179"/>
      <c r="EE29" s="179"/>
      <c r="EF29" s="179"/>
      <c r="EG29" s="179"/>
      <c r="EH29" s="179"/>
      <c r="EI29" s="179"/>
      <c r="EJ29" s="179"/>
      <c r="EK29" s="179"/>
      <c r="EL29" s="179"/>
      <c r="EM29" s="179"/>
      <c r="EN29" s="179"/>
      <c r="EO29" s="179">
        <f t="shared" si="1"/>
        <v>2992626.7199999997</v>
      </c>
      <c r="EP29" s="179"/>
      <c r="EQ29" s="179"/>
      <c r="ER29" s="179"/>
      <c r="ES29" s="179"/>
      <c r="ET29" s="179"/>
      <c r="EU29" s="179"/>
      <c r="EV29" s="179"/>
      <c r="EW29" s="179"/>
      <c r="EX29" s="179"/>
      <c r="EY29" s="179"/>
      <c r="EZ29" s="179"/>
      <c r="FA29" s="179"/>
      <c r="FB29" s="179"/>
      <c r="FC29" s="179"/>
      <c r="FD29" s="179"/>
      <c r="FE29" s="179"/>
    </row>
    <row r="30" spans="1:161" s="38" customFormat="1" ht="42.75" customHeight="1" x14ac:dyDescent="0.2">
      <c r="A30" s="180" t="s">
        <v>422</v>
      </c>
      <c r="B30" s="180"/>
      <c r="C30" s="180"/>
      <c r="D30" s="180"/>
      <c r="E30" s="180"/>
      <c r="F30" s="180"/>
      <c r="G30" s="181" t="s">
        <v>407</v>
      </c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79">
        <v>4</v>
      </c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>
        <f t="shared" si="0"/>
        <v>13854.75</v>
      </c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>
        <v>9555</v>
      </c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>
        <v>4299.75</v>
      </c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  <c r="EB30" s="179"/>
      <c r="EC30" s="179"/>
      <c r="ED30" s="179"/>
      <c r="EE30" s="179"/>
      <c r="EF30" s="179"/>
      <c r="EG30" s="179"/>
      <c r="EH30" s="179"/>
      <c r="EI30" s="179"/>
      <c r="EJ30" s="179"/>
      <c r="EK30" s="179"/>
      <c r="EL30" s="179"/>
      <c r="EM30" s="179"/>
      <c r="EN30" s="179"/>
      <c r="EO30" s="179">
        <f t="shared" si="1"/>
        <v>665028</v>
      </c>
      <c r="EP30" s="179"/>
      <c r="EQ30" s="179"/>
      <c r="ER30" s="179"/>
      <c r="ES30" s="179"/>
      <c r="ET30" s="179"/>
      <c r="EU30" s="179"/>
      <c r="EV30" s="179"/>
      <c r="EW30" s="179"/>
      <c r="EX30" s="179"/>
      <c r="EY30" s="179"/>
      <c r="EZ30" s="179"/>
      <c r="FA30" s="179"/>
      <c r="FB30" s="179"/>
      <c r="FC30" s="179"/>
      <c r="FD30" s="179"/>
      <c r="FE30" s="179"/>
    </row>
    <row r="31" spans="1:161" s="38" customFormat="1" x14ac:dyDescent="0.2">
      <c r="A31" s="180" t="s">
        <v>423</v>
      </c>
      <c r="B31" s="180"/>
      <c r="C31" s="180"/>
      <c r="D31" s="180"/>
      <c r="E31" s="180"/>
      <c r="F31" s="180"/>
      <c r="G31" s="181" t="s">
        <v>408</v>
      </c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79">
        <v>1.25</v>
      </c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>
        <f t="shared" si="0"/>
        <v>13854.75</v>
      </c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>
        <v>9555</v>
      </c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>
        <v>4299.75</v>
      </c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>
        <f t="shared" si="1"/>
        <v>207821.25</v>
      </c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</row>
    <row r="32" spans="1:161" s="38" customFormat="1" ht="55.5" customHeight="1" x14ac:dyDescent="0.2">
      <c r="A32" s="180" t="s">
        <v>424</v>
      </c>
      <c r="B32" s="180"/>
      <c r="C32" s="180"/>
      <c r="D32" s="180"/>
      <c r="E32" s="180"/>
      <c r="F32" s="180"/>
      <c r="G32" s="181" t="s">
        <v>409</v>
      </c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248">
        <v>1.75</v>
      </c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179">
        <f t="shared" si="0"/>
        <v>15445.27</v>
      </c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>
        <v>10651.91</v>
      </c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>
        <v>4793.3599999999997</v>
      </c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>
        <f t="shared" si="1"/>
        <v>324350.67</v>
      </c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</row>
    <row r="33" spans="1:161" s="38" customFormat="1" x14ac:dyDescent="0.2">
      <c r="A33" s="180" t="s">
        <v>425</v>
      </c>
      <c r="B33" s="180"/>
      <c r="C33" s="180"/>
      <c r="D33" s="180"/>
      <c r="E33" s="180"/>
      <c r="F33" s="180"/>
      <c r="G33" s="181" t="s">
        <v>410</v>
      </c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79">
        <v>3.7</v>
      </c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>
        <f t="shared" si="0"/>
        <v>18345.599999999999</v>
      </c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>
        <v>15288</v>
      </c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>
        <v>3057.6</v>
      </c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79"/>
      <c r="DX33" s="179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79"/>
      <c r="EM33" s="179"/>
      <c r="EN33" s="179"/>
      <c r="EO33" s="179">
        <f t="shared" si="1"/>
        <v>814544.64</v>
      </c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79"/>
      <c r="FB33" s="179"/>
      <c r="FC33" s="179"/>
      <c r="FD33" s="179"/>
      <c r="FE33" s="179"/>
    </row>
    <row r="34" spans="1:161" s="38" customFormat="1" x14ac:dyDescent="0.2">
      <c r="A34" s="180"/>
      <c r="B34" s="180"/>
      <c r="C34" s="180"/>
      <c r="D34" s="180"/>
      <c r="E34" s="180"/>
      <c r="F34" s="180"/>
      <c r="G34" s="181" t="s">
        <v>410</v>
      </c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79">
        <v>14.3</v>
      </c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>
        <f t="shared" ref="AO34" si="2">BF34+BX34+CQ34</f>
        <v>21785.4</v>
      </c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>
        <v>18154.5</v>
      </c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>
        <v>3630.9</v>
      </c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  <c r="DQ34" s="179"/>
      <c r="DR34" s="179"/>
      <c r="DS34" s="179"/>
      <c r="DT34" s="179"/>
      <c r="DU34" s="179"/>
      <c r="DV34" s="179"/>
      <c r="DW34" s="179"/>
      <c r="DX34" s="179"/>
      <c r="DY34" s="179"/>
      <c r="DZ34" s="179"/>
      <c r="EA34" s="179"/>
      <c r="EB34" s="179"/>
      <c r="EC34" s="179"/>
      <c r="ED34" s="179"/>
      <c r="EE34" s="179"/>
      <c r="EF34" s="179"/>
      <c r="EG34" s="179"/>
      <c r="EH34" s="179"/>
      <c r="EI34" s="179"/>
      <c r="EJ34" s="179"/>
      <c r="EK34" s="179"/>
      <c r="EL34" s="179"/>
      <c r="EM34" s="179"/>
      <c r="EN34" s="179"/>
      <c r="EO34" s="179">
        <f t="shared" ref="EO34" si="3">AO34*Y34*12</f>
        <v>3738374.6400000006</v>
      </c>
      <c r="EP34" s="179"/>
      <c r="EQ34" s="179"/>
      <c r="ER34" s="179"/>
      <c r="ES34" s="179"/>
      <c r="ET34" s="179"/>
      <c r="EU34" s="179"/>
      <c r="EV34" s="179"/>
      <c r="EW34" s="179"/>
      <c r="EX34" s="179"/>
      <c r="EY34" s="179"/>
      <c r="EZ34" s="179"/>
      <c r="FA34" s="179"/>
      <c r="FB34" s="179"/>
      <c r="FC34" s="179"/>
      <c r="FD34" s="179"/>
      <c r="FE34" s="179"/>
    </row>
    <row r="35" spans="1:161" s="38" customFormat="1" ht="28.5" customHeight="1" x14ac:dyDescent="0.2">
      <c r="A35" s="180" t="s">
        <v>426</v>
      </c>
      <c r="B35" s="180"/>
      <c r="C35" s="180"/>
      <c r="D35" s="180"/>
      <c r="E35" s="180"/>
      <c r="F35" s="180"/>
      <c r="G35" s="181" t="s">
        <v>412</v>
      </c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79">
        <v>2</v>
      </c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>
        <f t="shared" si="0"/>
        <v>20065.5</v>
      </c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>
        <v>16721.25</v>
      </c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>
        <v>3344.25</v>
      </c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79"/>
      <c r="EM35" s="179"/>
      <c r="EN35" s="179"/>
      <c r="EO35" s="179">
        <f t="shared" si="1"/>
        <v>481572</v>
      </c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79"/>
      <c r="FB35" s="179"/>
      <c r="FC35" s="179"/>
      <c r="FD35" s="179"/>
      <c r="FE35" s="179"/>
    </row>
    <row r="36" spans="1:161" s="38" customFormat="1" ht="28.5" customHeight="1" x14ac:dyDescent="0.2">
      <c r="A36" s="180" t="s">
        <v>427</v>
      </c>
      <c r="B36" s="180"/>
      <c r="C36" s="180"/>
      <c r="D36" s="180"/>
      <c r="E36" s="180"/>
      <c r="F36" s="180"/>
      <c r="G36" s="181" t="s">
        <v>413</v>
      </c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79">
        <v>1</v>
      </c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>
        <f t="shared" si="0"/>
        <v>22932</v>
      </c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>
        <v>19110</v>
      </c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>
        <v>3822</v>
      </c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>
        <f t="shared" si="1"/>
        <v>275184</v>
      </c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79"/>
      <c r="FB36" s="179"/>
      <c r="FC36" s="179"/>
      <c r="FD36" s="179"/>
      <c r="FE36" s="179"/>
    </row>
    <row r="37" spans="1:161" s="38" customFormat="1" x14ac:dyDescent="0.2">
      <c r="A37" s="180" t="s">
        <v>428</v>
      </c>
      <c r="B37" s="180"/>
      <c r="C37" s="180"/>
      <c r="D37" s="180"/>
      <c r="E37" s="180"/>
      <c r="F37" s="180"/>
      <c r="G37" s="181" t="s">
        <v>414</v>
      </c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79">
        <v>0.75</v>
      </c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>
        <f t="shared" si="0"/>
        <v>22932</v>
      </c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>
        <v>19110</v>
      </c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>
        <v>3822</v>
      </c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>
        <v>0</v>
      </c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79"/>
      <c r="DX37" s="179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79"/>
      <c r="EM37" s="179"/>
      <c r="EN37" s="179"/>
      <c r="EO37" s="179">
        <f t="shared" si="1"/>
        <v>206388</v>
      </c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79"/>
      <c r="FB37" s="179"/>
      <c r="FC37" s="179"/>
      <c r="FD37" s="179"/>
      <c r="FE37" s="179"/>
    </row>
    <row r="38" spans="1:161" s="38" customFormat="1" x14ac:dyDescent="0.2">
      <c r="A38" s="180" t="s">
        <v>429</v>
      </c>
      <c r="B38" s="180"/>
      <c r="C38" s="180"/>
      <c r="D38" s="180"/>
      <c r="E38" s="180"/>
      <c r="F38" s="180"/>
      <c r="G38" s="181" t="s">
        <v>415</v>
      </c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79">
        <v>2</v>
      </c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>
        <f t="shared" si="0"/>
        <v>22932</v>
      </c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>
        <v>19110</v>
      </c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>
        <v>3822</v>
      </c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>
        <v>0</v>
      </c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79"/>
      <c r="DX38" s="179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79"/>
      <c r="EM38" s="179"/>
      <c r="EN38" s="179"/>
      <c r="EO38" s="179">
        <f t="shared" si="1"/>
        <v>550368</v>
      </c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79"/>
      <c r="FB38" s="179"/>
      <c r="FC38" s="179"/>
      <c r="FD38" s="179"/>
      <c r="FE38" s="179"/>
    </row>
    <row r="39" spans="1:161" s="38" customFormat="1" ht="40.5" customHeight="1" x14ac:dyDescent="0.2">
      <c r="A39" s="180" t="s">
        <v>430</v>
      </c>
      <c r="B39" s="180"/>
      <c r="C39" s="180"/>
      <c r="D39" s="180"/>
      <c r="E39" s="180"/>
      <c r="F39" s="180"/>
      <c r="G39" s="181" t="s">
        <v>411</v>
      </c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79">
        <v>1</v>
      </c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>
        <f t="shared" si="0"/>
        <v>20065.5</v>
      </c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>
        <v>16721.25</v>
      </c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>
        <v>3344.25</v>
      </c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>
        <v>0</v>
      </c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79"/>
      <c r="EM39" s="179"/>
      <c r="EN39" s="179"/>
      <c r="EO39" s="179">
        <f t="shared" si="1"/>
        <v>240786</v>
      </c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79"/>
      <c r="FB39" s="179"/>
      <c r="FC39" s="179"/>
      <c r="FD39" s="179"/>
      <c r="FE39" s="179"/>
    </row>
    <row r="40" spans="1:161" s="38" customFormat="1" ht="15" customHeight="1" x14ac:dyDescent="0.2">
      <c r="A40" s="182" t="s">
        <v>231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4"/>
      <c r="Y40" s="179" t="s">
        <v>232</v>
      </c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>
        <f>SUM(AO22:BE39)</f>
        <v>508581.17</v>
      </c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 t="s">
        <v>232</v>
      </c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 t="s">
        <v>232</v>
      </c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 t="s">
        <v>232</v>
      </c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 t="s">
        <v>232</v>
      </c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79"/>
      <c r="DX40" s="179"/>
      <c r="DY40" s="179" t="s">
        <v>232</v>
      </c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79"/>
      <c r="EM40" s="179"/>
      <c r="EN40" s="179"/>
      <c r="EO40" s="179">
        <f>SUM(EO22:FE39)</f>
        <v>13694896.379999999</v>
      </c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79"/>
      <c r="FB40" s="179"/>
      <c r="FC40" s="179"/>
      <c r="FD40" s="179"/>
      <c r="FE40" s="179"/>
    </row>
  </sheetData>
  <mergeCells count="218">
    <mergeCell ref="AO19:BE20"/>
    <mergeCell ref="DA2:FE2"/>
    <mergeCell ref="A8:FE8"/>
    <mergeCell ref="A10:FE10"/>
    <mergeCell ref="X12:FE12"/>
    <mergeCell ref="A14:AO14"/>
    <mergeCell ref="AP14:FE14"/>
    <mergeCell ref="A16:FE16"/>
    <mergeCell ref="A18:F20"/>
    <mergeCell ref="G18:X20"/>
    <mergeCell ref="Y18:AN20"/>
    <mergeCell ref="AO18:DH18"/>
    <mergeCell ref="DI18:DX20"/>
    <mergeCell ref="DY18:EN20"/>
    <mergeCell ref="EO18:FE20"/>
    <mergeCell ref="BF19:DH19"/>
    <mergeCell ref="BF20:BW20"/>
    <mergeCell ref="BX20:CP20"/>
    <mergeCell ref="CQ20:DH20"/>
    <mergeCell ref="EO21:FE21"/>
    <mergeCell ref="BF21:BW21"/>
    <mergeCell ref="BX21:CP21"/>
    <mergeCell ref="CQ21:DH21"/>
    <mergeCell ref="DI21:DX21"/>
    <mergeCell ref="DY21:EN21"/>
    <mergeCell ref="A21:F21"/>
    <mergeCell ref="G21:X21"/>
    <mergeCell ref="Y21:AN21"/>
    <mergeCell ref="BX39:CP39"/>
    <mergeCell ref="CQ39:DH39"/>
    <mergeCell ref="A33:F33"/>
    <mergeCell ref="G33:X33"/>
    <mergeCell ref="Y33:AN33"/>
    <mergeCell ref="AO33:BE33"/>
    <mergeCell ref="BF33:BW33"/>
    <mergeCell ref="A39:F39"/>
    <mergeCell ref="G39:X39"/>
    <mergeCell ref="Y39:AN39"/>
    <mergeCell ref="AO39:BE39"/>
    <mergeCell ref="BF39:BW39"/>
    <mergeCell ref="BX35:CP35"/>
    <mergeCell ref="CQ35:DH35"/>
    <mergeCell ref="BX37:CP37"/>
    <mergeCell ref="CQ37:DH37"/>
    <mergeCell ref="A34:F34"/>
    <mergeCell ref="G34:X34"/>
    <mergeCell ref="Y34:AN34"/>
    <mergeCell ref="AO34:BE34"/>
    <mergeCell ref="BF34:BW34"/>
    <mergeCell ref="BX34:CP34"/>
    <mergeCell ref="CQ34:DH34"/>
    <mergeCell ref="BX22:CP22"/>
    <mergeCell ref="A22:F22"/>
    <mergeCell ref="G22:X22"/>
    <mergeCell ref="Y22:AN22"/>
    <mergeCell ref="AO22:BE22"/>
    <mergeCell ref="BF22:BW22"/>
    <mergeCell ref="AO21:BE21"/>
    <mergeCell ref="CQ22:DH22"/>
    <mergeCell ref="BX23:CP23"/>
    <mergeCell ref="CQ23:DH23"/>
    <mergeCell ref="A23:F23"/>
    <mergeCell ref="G23:X23"/>
    <mergeCell ref="Y23:AN23"/>
    <mergeCell ref="AO23:BE23"/>
    <mergeCell ref="BF23:BW23"/>
    <mergeCell ref="DI23:DX23"/>
    <mergeCell ref="DY23:EN23"/>
    <mergeCell ref="EO23:FE23"/>
    <mergeCell ref="BX24:CP24"/>
    <mergeCell ref="CQ24:DH24"/>
    <mergeCell ref="DI24:DX24"/>
    <mergeCell ref="DY24:EN24"/>
    <mergeCell ref="EO24:FE24"/>
    <mergeCell ref="EO33:FE33"/>
    <mergeCell ref="BX25:CP25"/>
    <mergeCell ref="CQ25:DH25"/>
    <mergeCell ref="DI25:DX25"/>
    <mergeCell ref="DY25:EN25"/>
    <mergeCell ref="EO25:FE25"/>
    <mergeCell ref="EO26:FE26"/>
    <mergeCell ref="BX27:CP27"/>
    <mergeCell ref="CQ27:DH27"/>
    <mergeCell ref="DI27:DX27"/>
    <mergeCell ref="DY27:EN27"/>
    <mergeCell ref="EO27:FE27"/>
    <mergeCell ref="EO28:FE28"/>
    <mergeCell ref="BX29:CP29"/>
    <mergeCell ref="CQ29:DH29"/>
    <mergeCell ref="DI29:DX29"/>
    <mergeCell ref="DY40:EN40"/>
    <mergeCell ref="EO40:FE40"/>
    <mergeCell ref="DI39:DX39"/>
    <mergeCell ref="DY39:EN39"/>
    <mergeCell ref="EO39:FE39"/>
    <mergeCell ref="DI22:DX22"/>
    <mergeCell ref="DY22:EN22"/>
    <mergeCell ref="EO22:FE22"/>
    <mergeCell ref="A40:X40"/>
    <mergeCell ref="Y40:AN40"/>
    <mergeCell ref="AO40:BE40"/>
    <mergeCell ref="BF40:BW40"/>
    <mergeCell ref="BX40:CP40"/>
    <mergeCell ref="CQ40:DH40"/>
    <mergeCell ref="DI40:DX40"/>
    <mergeCell ref="DI33:DX33"/>
    <mergeCell ref="DY33:EN33"/>
    <mergeCell ref="BX33:CP33"/>
    <mergeCell ref="CQ33:DH33"/>
    <mergeCell ref="A24:F24"/>
    <mergeCell ref="G24:X24"/>
    <mergeCell ref="Y24:AN24"/>
    <mergeCell ref="AO24:BE24"/>
    <mergeCell ref="BF24:BW24"/>
    <mergeCell ref="A25:F25"/>
    <mergeCell ref="G25:X25"/>
    <mergeCell ref="Y25:AN25"/>
    <mergeCell ref="AO25:BE25"/>
    <mergeCell ref="BF25:BW25"/>
    <mergeCell ref="BX26:CP26"/>
    <mergeCell ref="CQ26:DH26"/>
    <mergeCell ref="DI26:DX26"/>
    <mergeCell ref="DY26:EN26"/>
    <mergeCell ref="A26:F26"/>
    <mergeCell ref="G26:X26"/>
    <mergeCell ref="Y26:AN26"/>
    <mergeCell ref="AO26:BE26"/>
    <mergeCell ref="BF26:BW26"/>
    <mergeCell ref="A27:F27"/>
    <mergeCell ref="G27:X27"/>
    <mergeCell ref="Y27:AN27"/>
    <mergeCell ref="AO27:BE27"/>
    <mergeCell ref="BF27:BW27"/>
    <mergeCell ref="BX28:CP28"/>
    <mergeCell ref="CQ28:DH28"/>
    <mergeCell ref="DI28:DX28"/>
    <mergeCell ref="DY28:EN28"/>
    <mergeCell ref="A28:F28"/>
    <mergeCell ref="G28:X28"/>
    <mergeCell ref="Y28:AN28"/>
    <mergeCell ref="AO28:BE28"/>
    <mergeCell ref="BF28:BW28"/>
    <mergeCell ref="DY29:EN29"/>
    <mergeCell ref="EO29:FE29"/>
    <mergeCell ref="A29:F29"/>
    <mergeCell ref="G29:X29"/>
    <mergeCell ref="Y29:AN29"/>
    <mergeCell ref="AO29:BE29"/>
    <mergeCell ref="BF29:BW29"/>
    <mergeCell ref="BX30:CP30"/>
    <mergeCell ref="CQ30:DH30"/>
    <mergeCell ref="DI30:DX30"/>
    <mergeCell ref="DY30:EN30"/>
    <mergeCell ref="EO30:FE30"/>
    <mergeCell ref="A30:F30"/>
    <mergeCell ref="G30:X30"/>
    <mergeCell ref="Y30:AN30"/>
    <mergeCell ref="AO30:BE30"/>
    <mergeCell ref="BF30:BW30"/>
    <mergeCell ref="EO32:FE32"/>
    <mergeCell ref="A32:F32"/>
    <mergeCell ref="G32:X32"/>
    <mergeCell ref="Y32:AN32"/>
    <mergeCell ref="AO32:BE32"/>
    <mergeCell ref="BF32:BW32"/>
    <mergeCell ref="BX31:CP31"/>
    <mergeCell ref="CQ31:DH31"/>
    <mergeCell ref="DI31:DX31"/>
    <mergeCell ref="DY31:EN31"/>
    <mergeCell ref="EO31:FE31"/>
    <mergeCell ref="A31:F31"/>
    <mergeCell ref="G31:X31"/>
    <mergeCell ref="Y31:AN31"/>
    <mergeCell ref="AO31:BE31"/>
    <mergeCell ref="BF31:BW31"/>
    <mergeCell ref="A36:F36"/>
    <mergeCell ref="G36:X36"/>
    <mergeCell ref="Y36:AN36"/>
    <mergeCell ref="AO36:BE36"/>
    <mergeCell ref="BF36:BW36"/>
    <mergeCell ref="BX32:CP32"/>
    <mergeCell ref="CQ32:DH32"/>
    <mergeCell ref="DI32:DX32"/>
    <mergeCell ref="DY32:EN32"/>
    <mergeCell ref="BX38:CP38"/>
    <mergeCell ref="CQ38:DH38"/>
    <mergeCell ref="DI38:DX38"/>
    <mergeCell ref="DY38:EN38"/>
    <mergeCell ref="EO38:FE38"/>
    <mergeCell ref="A38:F38"/>
    <mergeCell ref="G38:X38"/>
    <mergeCell ref="Y38:AN38"/>
    <mergeCell ref="AO38:BE38"/>
    <mergeCell ref="BF38:BW38"/>
    <mergeCell ref="DI34:DX34"/>
    <mergeCell ref="DY34:EN34"/>
    <mergeCell ref="EO34:FE34"/>
    <mergeCell ref="DI37:DX37"/>
    <mergeCell ref="DY37:EN37"/>
    <mergeCell ref="EO37:FE37"/>
    <mergeCell ref="A37:F37"/>
    <mergeCell ref="G37:X37"/>
    <mergeCell ref="Y37:AN37"/>
    <mergeCell ref="AO37:BE37"/>
    <mergeCell ref="BF37:BW37"/>
    <mergeCell ref="DI35:DX35"/>
    <mergeCell ref="DY35:EN35"/>
    <mergeCell ref="EO35:FE35"/>
    <mergeCell ref="A35:F35"/>
    <mergeCell ref="G35:X35"/>
    <mergeCell ref="Y35:AN35"/>
    <mergeCell ref="AO35:BE35"/>
    <mergeCell ref="BF35:BW35"/>
    <mergeCell ref="BX36:CP36"/>
    <mergeCell ref="CQ36:DH36"/>
    <mergeCell ref="DI36:DX36"/>
    <mergeCell ref="DY36:EN36"/>
    <mergeCell ref="EO36:FE36"/>
  </mergeCells>
  <pageMargins left="0.59055118110236227" right="0.51181102362204722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A147"/>
  <sheetViews>
    <sheetView view="pageBreakPreview" zoomScaleNormal="100" zoomScaleSheetLayoutView="100" workbookViewId="0">
      <selection activeCell="G20" sqref="G20:BV20"/>
    </sheetView>
  </sheetViews>
  <sheetFormatPr defaultColWidth="0.85546875" defaultRowHeight="12" customHeight="1" x14ac:dyDescent="0.25"/>
  <cols>
    <col min="1" max="16384" width="0.85546875" style="30"/>
  </cols>
  <sheetData>
    <row r="1" spans="1:105" ht="3" customHeight="1" x14ac:dyDescent="0.25"/>
    <row r="2" spans="1:105" s="33" customFormat="1" ht="14.25" x14ac:dyDescent="0.2">
      <c r="A2" s="198" t="s">
        <v>233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</row>
    <row r="3" spans="1:105" ht="10.5" customHeight="1" x14ac:dyDescent="0.25"/>
    <row r="4" spans="1:105" s="36" customFormat="1" ht="45" customHeight="1" x14ac:dyDescent="0.2">
      <c r="A4" s="190" t="s">
        <v>220</v>
      </c>
      <c r="B4" s="191"/>
      <c r="C4" s="191"/>
      <c r="D4" s="191"/>
      <c r="E4" s="191"/>
      <c r="F4" s="192"/>
      <c r="G4" s="190" t="s">
        <v>234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2"/>
      <c r="AE4" s="190" t="s">
        <v>235</v>
      </c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2"/>
      <c r="BD4" s="190" t="s">
        <v>236</v>
      </c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2"/>
      <c r="BT4" s="190" t="s">
        <v>237</v>
      </c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2"/>
      <c r="CJ4" s="190" t="s">
        <v>238</v>
      </c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2"/>
    </row>
    <row r="5" spans="1:105" s="37" customFormat="1" ht="12.75" x14ac:dyDescent="0.2">
      <c r="A5" s="185">
        <v>1</v>
      </c>
      <c r="B5" s="185"/>
      <c r="C5" s="185"/>
      <c r="D5" s="185"/>
      <c r="E5" s="185"/>
      <c r="F5" s="185"/>
      <c r="G5" s="185">
        <v>2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>
        <v>3</v>
      </c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>
        <v>4</v>
      </c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>
        <v>5</v>
      </c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>
        <v>6</v>
      </c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</row>
    <row r="6" spans="1:105" s="38" customFormat="1" ht="15" customHeight="1" x14ac:dyDescent="0.2">
      <c r="A6" s="180"/>
      <c r="B6" s="180"/>
      <c r="C6" s="180"/>
      <c r="D6" s="180"/>
      <c r="E6" s="180"/>
      <c r="F6" s="180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</row>
    <row r="7" spans="1:105" s="38" customFormat="1" ht="15" customHeight="1" x14ac:dyDescent="0.2">
      <c r="A7" s="180"/>
      <c r="B7" s="180"/>
      <c r="C7" s="180"/>
      <c r="D7" s="180"/>
      <c r="E7" s="180"/>
      <c r="F7" s="180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</row>
    <row r="8" spans="1:105" s="38" customFormat="1" ht="15" customHeight="1" x14ac:dyDescent="0.2">
      <c r="A8" s="180"/>
      <c r="B8" s="180"/>
      <c r="C8" s="180"/>
      <c r="D8" s="180"/>
      <c r="E8" s="180"/>
      <c r="F8" s="180"/>
      <c r="G8" s="183" t="s">
        <v>231</v>
      </c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4"/>
      <c r="AE8" s="179" t="s">
        <v>232</v>
      </c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 t="s">
        <v>232</v>
      </c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 t="s">
        <v>232</v>
      </c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</row>
    <row r="10" spans="1:105" s="33" customFormat="1" ht="14.25" x14ac:dyDescent="0.2">
      <c r="A10" s="198" t="s">
        <v>239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</row>
    <row r="11" spans="1:105" ht="10.5" customHeight="1" x14ac:dyDescent="0.25"/>
    <row r="12" spans="1:105" s="36" customFormat="1" ht="55.5" customHeight="1" x14ac:dyDescent="0.2">
      <c r="A12" s="190" t="s">
        <v>220</v>
      </c>
      <c r="B12" s="191"/>
      <c r="C12" s="191"/>
      <c r="D12" s="191"/>
      <c r="E12" s="191"/>
      <c r="F12" s="192"/>
      <c r="G12" s="190" t="s">
        <v>234</v>
      </c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2"/>
      <c r="AE12" s="190" t="s">
        <v>240</v>
      </c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2"/>
      <c r="AZ12" s="190" t="s">
        <v>241</v>
      </c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2"/>
      <c r="BR12" s="190" t="s">
        <v>242</v>
      </c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2"/>
      <c r="CJ12" s="190" t="s">
        <v>238</v>
      </c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2"/>
    </row>
    <row r="13" spans="1:105" s="37" customFormat="1" ht="12.75" x14ac:dyDescent="0.2">
      <c r="A13" s="185">
        <v>1</v>
      </c>
      <c r="B13" s="185"/>
      <c r="C13" s="185"/>
      <c r="D13" s="185"/>
      <c r="E13" s="185"/>
      <c r="F13" s="185"/>
      <c r="G13" s="185">
        <v>2</v>
      </c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>
        <v>3</v>
      </c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>
        <v>4</v>
      </c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>
        <v>5</v>
      </c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>
        <v>6</v>
      </c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</row>
    <row r="14" spans="1:105" s="38" customFormat="1" ht="15" customHeight="1" x14ac:dyDescent="0.2">
      <c r="A14" s="180"/>
      <c r="B14" s="180"/>
      <c r="C14" s="180"/>
      <c r="D14" s="180"/>
      <c r="E14" s="180"/>
      <c r="F14" s="180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</row>
    <row r="15" spans="1:105" s="38" customFormat="1" ht="15" customHeight="1" x14ac:dyDescent="0.2">
      <c r="A15" s="180"/>
      <c r="B15" s="180"/>
      <c r="C15" s="180"/>
      <c r="D15" s="180"/>
      <c r="E15" s="180"/>
      <c r="F15" s="180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</row>
    <row r="16" spans="1:105" s="38" customFormat="1" ht="15" customHeight="1" x14ac:dyDescent="0.2">
      <c r="A16" s="180"/>
      <c r="B16" s="180"/>
      <c r="C16" s="180"/>
      <c r="D16" s="180"/>
      <c r="E16" s="180"/>
      <c r="F16" s="180"/>
      <c r="G16" s="183" t="s">
        <v>231</v>
      </c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4"/>
      <c r="AE16" s="179" t="s">
        <v>232</v>
      </c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 t="s">
        <v>232</v>
      </c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 t="s">
        <v>232</v>
      </c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</row>
    <row r="18" spans="1:105" s="33" customFormat="1" ht="41.25" customHeight="1" x14ac:dyDescent="0.2">
      <c r="A18" s="214" t="s">
        <v>243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</row>
    <row r="19" spans="1:105" ht="10.5" customHeight="1" x14ac:dyDescent="0.25"/>
    <row r="20" spans="1:105" ht="55.5" customHeight="1" x14ac:dyDescent="0.25">
      <c r="A20" s="190" t="s">
        <v>220</v>
      </c>
      <c r="B20" s="191"/>
      <c r="C20" s="191"/>
      <c r="D20" s="191"/>
      <c r="E20" s="191"/>
      <c r="F20" s="192"/>
      <c r="G20" s="190" t="s">
        <v>244</v>
      </c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2"/>
      <c r="BW20" s="190" t="s">
        <v>245</v>
      </c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2"/>
      <c r="CM20" s="190" t="s">
        <v>246</v>
      </c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2"/>
    </row>
    <row r="21" spans="1:105" s="28" customFormat="1" ht="12.75" x14ac:dyDescent="0.2">
      <c r="A21" s="185">
        <v>1</v>
      </c>
      <c r="B21" s="185"/>
      <c r="C21" s="185"/>
      <c r="D21" s="185"/>
      <c r="E21" s="185"/>
      <c r="F21" s="185"/>
      <c r="G21" s="185">
        <v>2</v>
      </c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>
        <v>3</v>
      </c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>
        <v>4</v>
      </c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</row>
    <row r="22" spans="1:105" ht="15" customHeight="1" x14ac:dyDescent="0.25">
      <c r="A22" s="180" t="s">
        <v>247</v>
      </c>
      <c r="B22" s="180"/>
      <c r="C22" s="180"/>
      <c r="D22" s="180"/>
      <c r="E22" s="180"/>
      <c r="F22" s="180"/>
      <c r="G22" s="39"/>
      <c r="H22" s="209" t="s">
        <v>248</v>
      </c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10"/>
      <c r="BW22" s="179" t="s">
        <v>232</v>
      </c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</row>
    <row r="23" spans="1:105" s="28" customFormat="1" ht="12.75" x14ac:dyDescent="0.2">
      <c r="A23" s="226" t="s">
        <v>249</v>
      </c>
      <c r="B23" s="227"/>
      <c r="C23" s="227"/>
      <c r="D23" s="227"/>
      <c r="E23" s="227"/>
      <c r="F23" s="228"/>
      <c r="G23" s="40"/>
      <c r="H23" s="232" t="s">
        <v>2</v>
      </c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3"/>
      <c r="BW23" s="234">
        <v>13694896.380000001</v>
      </c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6"/>
      <c r="CM23" s="234">
        <f>BW23*22%</f>
        <v>3012877.2036000001</v>
      </c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6"/>
    </row>
    <row r="24" spans="1:105" s="28" customFormat="1" ht="12.75" x14ac:dyDescent="0.2">
      <c r="A24" s="229"/>
      <c r="B24" s="230"/>
      <c r="C24" s="230"/>
      <c r="D24" s="230"/>
      <c r="E24" s="230"/>
      <c r="F24" s="231"/>
      <c r="G24" s="41"/>
      <c r="H24" s="243" t="s">
        <v>250</v>
      </c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4"/>
      <c r="BW24" s="237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9"/>
      <c r="CM24" s="237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9"/>
    </row>
    <row r="25" spans="1:105" s="28" customFormat="1" ht="13.5" customHeight="1" x14ac:dyDescent="0.2">
      <c r="A25" s="180" t="s">
        <v>251</v>
      </c>
      <c r="B25" s="180"/>
      <c r="C25" s="180"/>
      <c r="D25" s="180"/>
      <c r="E25" s="180"/>
      <c r="F25" s="180"/>
      <c r="G25" s="39"/>
      <c r="H25" s="224" t="s">
        <v>252</v>
      </c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5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</row>
    <row r="26" spans="1:105" s="28" customFormat="1" ht="26.25" customHeight="1" x14ac:dyDescent="0.2">
      <c r="A26" s="180" t="s">
        <v>253</v>
      </c>
      <c r="B26" s="180"/>
      <c r="C26" s="180"/>
      <c r="D26" s="180"/>
      <c r="E26" s="180"/>
      <c r="F26" s="180"/>
      <c r="G26" s="39"/>
      <c r="H26" s="224" t="s">
        <v>254</v>
      </c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5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</row>
    <row r="27" spans="1:105" s="28" customFormat="1" ht="26.25" customHeight="1" x14ac:dyDescent="0.2">
      <c r="A27" s="180" t="s">
        <v>255</v>
      </c>
      <c r="B27" s="180"/>
      <c r="C27" s="180"/>
      <c r="D27" s="180"/>
      <c r="E27" s="180"/>
      <c r="F27" s="180"/>
      <c r="G27" s="39"/>
      <c r="H27" s="209" t="s">
        <v>256</v>
      </c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10"/>
      <c r="BW27" s="179" t="s">
        <v>232</v>
      </c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</row>
    <row r="28" spans="1:105" s="28" customFormat="1" ht="12.75" x14ac:dyDescent="0.2">
      <c r="A28" s="226" t="s">
        <v>257</v>
      </c>
      <c r="B28" s="227"/>
      <c r="C28" s="227"/>
      <c r="D28" s="227"/>
      <c r="E28" s="227"/>
      <c r="F28" s="228"/>
      <c r="G28" s="40"/>
      <c r="H28" s="232" t="s">
        <v>2</v>
      </c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3"/>
      <c r="BW28" s="234">
        <v>13694896.380000001</v>
      </c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6"/>
      <c r="CM28" s="219">
        <f>BW28*2.9%</f>
        <v>397151.99501999997</v>
      </c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1"/>
    </row>
    <row r="29" spans="1:105" s="28" customFormat="1" ht="25.5" customHeight="1" x14ac:dyDescent="0.2">
      <c r="A29" s="229"/>
      <c r="B29" s="230"/>
      <c r="C29" s="230"/>
      <c r="D29" s="230"/>
      <c r="E29" s="230"/>
      <c r="F29" s="231"/>
      <c r="G29" s="41"/>
      <c r="H29" s="243" t="s">
        <v>258</v>
      </c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4"/>
      <c r="BW29" s="237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8"/>
      <c r="CL29" s="239"/>
      <c r="CM29" s="240"/>
      <c r="CN29" s="241"/>
      <c r="CO29" s="241"/>
      <c r="CP29" s="241"/>
      <c r="CQ29" s="241"/>
      <c r="CR29" s="241"/>
      <c r="CS29" s="241"/>
      <c r="CT29" s="241"/>
      <c r="CU29" s="241"/>
      <c r="CV29" s="241"/>
      <c r="CW29" s="241"/>
      <c r="CX29" s="241"/>
      <c r="CY29" s="241"/>
      <c r="CZ29" s="241"/>
      <c r="DA29" s="242"/>
    </row>
    <row r="30" spans="1:105" s="28" customFormat="1" ht="26.25" customHeight="1" x14ac:dyDescent="0.2">
      <c r="A30" s="180" t="s">
        <v>259</v>
      </c>
      <c r="B30" s="180"/>
      <c r="C30" s="180"/>
      <c r="D30" s="180"/>
      <c r="E30" s="180"/>
      <c r="F30" s="180"/>
      <c r="G30" s="39"/>
      <c r="H30" s="224" t="s">
        <v>260</v>
      </c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5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</row>
    <row r="31" spans="1:105" s="28" customFormat="1" ht="27" customHeight="1" x14ac:dyDescent="0.2">
      <c r="A31" s="180" t="s">
        <v>261</v>
      </c>
      <c r="B31" s="180"/>
      <c r="C31" s="180"/>
      <c r="D31" s="180"/>
      <c r="E31" s="180"/>
      <c r="F31" s="180"/>
      <c r="G31" s="39"/>
      <c r="H31" s="224" t="s">
        <v>262</v>
      </c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5"/>
      <c r="BW31" s="179">
        <v>13694896.380000001</v>
      </c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219">
        <f>BW31*0.2%</f>
        <v>27389.792760000004</v>
      </c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1"/>
    </row>
    <row r="32" spans="1:105" s="28" customFormat="1" ht="27" customHeight="1" x14ac:dyDescent="0.2">
      <c r="A32" s="180" t="s">
        <v>263</v>
      </c>
      <c r="B32" s="180"/>
      <c r="C32" s="180"/>
      <c r="D32" s="180"/>
      <c r="E32" s="180"/>
      <c r="F32" s="180"/>
      <c r="G32" s="39"/>
      <c r="H32" s="224" t="s">
        <v>264</v>
      </c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5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</row>
    <row r="33" spans="1:105" s="28" customFormat="1" ht="27" customHeight="1" x14ac:dyDescent="0.2">
      <c r="A33" s="180" t="s">
        <v>265</v>
      </c>
      <c r="B33" s="180"/>
      <c r="C33" s="180"/>
      <c r="D33" s="180"/>
      <c r="E33" s="180"/>
      <c r="F33" s="180"/>
      <c r="G33" s="39"/>
      <c r="H33" s="224" t="s">
        <v>264</v>
      </c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5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</row>
    <row r="34" spans="1:105" s="28" customFormat="1" ht="26.25" customHeight="1" x14ac:dyDescent="0.2">
      <c r="A34" s="180" t="s">
        <v>266</v>
      </c>
      <c r="B34" s="180"/>
      <c r="C34" s="180"/>
      <c r="D34" s="180"/>
      <c r="E34" s="180"/>
      <c r="F34" s="180"/>
      <c r="G34" s="39"/>
      <c r="H34" s="209" t="s">
        <v>267</v>
      </c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10"/>
      <c r="BW34" s="179">
        <v>13694896.380000001</v>
      </c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219">
        <f>BW34*5.1%</f>
        <v>698439.71537999995</v>
      </c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1"/>
    </row>
    <row r="35" spans="1:105" s="28" customFormat="1" ht="13.5" customHeight="1" x14ac:dyDescent="0.2">
      <c r="A35" s="180"/>
      <c r="B35" s="180"/>
      <c r="C35" s="180"/>
      <c r="D35" s="180"/>
      <c r="E35" s="180"/>
      <c r="F35" s="180"/>
      <c r="G35" s="182" t="s">
        <v>231</v>
      </c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4"/>
      <c r="BW35" s="179" t="s">
        <v>232</v>
      </c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</row>
    <row r="36" spans="1:105" ht="3" customHeight="1" x14ac:dyDescent="0.25"/>
    <row r="37" spans="1:105" s="27" customFormat="1" ht="48" customHeight="1" x14ac:dyDescent="0.2">
      <c r="A37" s="222" t="s">
        <v>268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223"/>
      <c r="CK37" s="223"/>
      <c r="CL37" s="223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</row>
    <row r="39" spans="1:105" s="33" customFormat="1" ht="14.25" x14ac:dyDescent="0.2">
      <c r="A39" s="198" t="s">
        <v>269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</row>
    <row r="40" spans="1:105" ht="6" customHeight="1" x14ac:dyDescent="0.25"/>
    <row r="41" spans="1:105" s="33" customFormat="1" ht="14.25" x14ac:dyDescent="0.2">
      <c r="A41" s="33" t="s">
        <v>217</v>
      </c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</row>
    <row r="42" spans="1:105" s="33" customFormat="1" ht="6" customHeight="1" x14ac:dyDescent="0.2"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</row>
    <row r="43" spans="1:105" s="33" customFormat="1" ht="14.25" x14ac:dyDescent="0.2">
      <c r="A43" s="200" t="s">
        <v>218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</row>
    <row r="44" spans="1:105" ht="10.5" customHeight="1" x14ac:dyDescent="0.25"/>
    <row r="45" spans="1:105" s="36" customFormat="1" ht="45" customHeight="1" x14ac:dyDescent="0.2">
      <c r="A45" s="190" t="s">
        <v>220</v>
      </c>
      <c r="B45" s="191"/>
      <c r="C45" s="191"/>
      <c r="D45" s="191"/>
      <c r="E45" s="191"/>
      <c r="F45" s="191"/>
      <c r="G45" s="192"/>
      <c r="H45" s="190" t="s">
        <v>55</v>
      </c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2"/>
      <c r="BD45" s="190" t="s">
        <v>270</v>
      </c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2"/>
      <c r="BT45" s="190" t="s">
        <v>271</v>
      </c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2"/>
      <c r="CJ45" s="190" t="s">
        <v>272</v>
      </c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2"/>
    </row>
    <row r="46" spans="1:105" s="37" customFormat="1" ht="12.75" x14ac:dyDescent="0.2">
      <c r="A46" s="185">
        <v>1</v>
      </c>
      <c r="B46" s="185"/>
      <c r="C46" s="185"/>
      <c r="D46" s="185"/>
      <c r="E46" s="185"/>
      <c r="F46" s="185"/>
      <c r="G46" s="185"/>
      <c r="H46" s="185">
        <v>2</v>
      </c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>
        <v>3</v>
      </c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>
        <v>4</v>
      </c>
      <c r="BU46" s="185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>
        <v>5</v>
      </c>
      <c r="CK46" s="185"/>
      <c r="CL46" s="185"/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5"/>
      <c r="DA46" s="185"/>
    </row>
    <row r="47" spans="1:105" s="38" customFormat="1" ht="15" customHeight="1" x14ac:dyDescent="0.2">
      <c r="A47" s="180"/>
      <c r="B47" s="180"/>
      <c r="C47" s="180"/>
      <c r="D47" s="180"/>
      <c r="E47" s="180"/>
      <c r="F47" s="180"/>
      <c r="G47" s="180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</row>
    <row r="48" spans="1:105" s="38" customFormat="1" ht="15" customHeight="1" x14ac:dyDescent="0.2">
      <c r="A48" s="180"/>
      <c r="B48" s="180"/>
      <c r="C48" s="180"/>
      <c r="D48" s="180"/>
      <c r="E48" s="180"/>
      <c r="F48" s="180"/>
      <c r="G48" s="180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</row>
    <row r="49" spans="1:105" s="38" customFormat="1" ht="15" customHeight="1" x14ac:dyDescent="0.2">
      <c r="A49" s="180"/>
      <c r="B49" s="180"/>
      <c r="C49" s="180"/>
      <c r="D49" s="180"/>
      <c r="E49" s="180"/>
      <c r="F49" s="180"/>
      <c r="G49" s="180"/>
      <c r="H49" s="183" t="s">
        <v>231</v>
      </c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4"/>
      <c r="BD49" s="179" t="s">
        <v>232</v>
      </c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 t="s">
        <v>232</v>
      </c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</row>
    <row r="50" spans="1:105" s="28" customFormat="1" ht="12" customHeight="1" x14ac:dyDescent="0.2"/>
    <row r="51" spans="1:105" s="33" customFormat="1" ht="14.25" x14ac:dyDescent="0.2">
      <c r="A51" s="198" t="s">
        <v>273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</row>
    <row r="52" spans="1:105" ht="6" customHeight="1" x14ac:dyDescent="0.25"/>
    <row r="53" spans="1:105" s="33" customFormat="1" ht="14.25" x14ac:dyDescent="0.2">
      <c r="A53" s="33" t="s">
        <v>217</v>
      </c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199"/>
      <c r="DA53" s="199"/>
    </row>
    <row r="54" spans="1:105" s="33" customFormat="1" ht="6" customHeight="1" x14ac:dyDescent="0.2"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</row>
    <row r="55" spans="1:105" s="33" customFormat="1" ht="14.25" x14ac:dyDescent="0.2">
      <c r="A55" s="200" t="s">
        <v>218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</row>
    <row r="56" spans="1:105" ht="10.5" customHeight="1" x14ac:dyDescent="0.25"/>
    <row r="57" spans="1:105" s="36" customFormat="1" ht="55.5" customHeight="1" x14ac:dyDescent="0.2">
      <c r="A57" s="190" t="s">
        <v>220</v>
      </c>
      <c r="B57" s="191"/>
      <c r="C57" s="191"/>
      <c r="D57" s="191"/>
      <c r="E57" s="191"/>
      <c r="F57" s="191"/>
      <c r="G57" s="192"/>
      <c r="H57" s="190" t="s">
        <v>274</v>
      </c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2"/>
      <c r="BD57" s="190" t="s">
        <v>275</v>
      </c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2"/>
      <c r="BT57" s="190" t="s">
        <v>276</v>
      </c>
      <c r="BU57" s="191"/>
      <c r="BV57" s="191"/>
      <c r="BW57" s="191"/>
      <c r="BX57" s="191"/>
      <c r="BY57" s="191"/>
      <c r="BZ57" s="191"/>
      <c r="CA57" s="191"/>
      <c r="CB57" s="191"/>
      <c r="CC57" s="191"/>
      <c r="CD57" s="192"/>
      <c r="CE57" s="190" t="s">
        <v>277</v>
      </c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2"/>
    </row>
    <row r="58" spans="1:105" s="37" customFormat="1" ht="12.75" x14ac:dyDescent="0.2">
      <c r="A58" s="185">
        <v>1</v>
      </c>
      <c r="B58" s="185"/>
      <c r="C58" s="185"/>
      <c r="D58" s="185"/>
      <c r="E58" s="185"/>
      <c r="F58" s="185"/>
      <c r="G58" s="185"/>
      <c r="H58" s="185">
        <v>2</v>
      </c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>
        <v>3</v>
      </c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185"/>
      <c r="BQ58" s="185"/>
      <c r="BR58" s="185"/>
      <c r="BS58" s="185"/>
      <c r="BT58" s="185">
        <v>4</v>
      </c>
      <c r="BU58" s="185"/>
      <c r="BV58" s="185"/>
      <c r="BW58" s="185"/>
      <c r="BX58" s="185"/>
      <c r="BY58" s="185"/>
      <c r="BZ58" s="185"/>
      <c r="CA58" s="185"/>
      <c r="CB58" s="185"/>
      <c r="CC58" s="185"/>
      <c r="CD58" s="185"/>
      <c r="CE58" s="185">
        <v>5</v>
      </c>
      <c r="CF58" s="185"/>
      <c r="CG58" s="185"/>
      <c r="CH58" s="185"/>
      <c r="CI58" s="185"/>
      <c r="CJ58" s="185"/>
      <c r="CK58" s="185"/>
      <c r="CL58" s="185"/>
      <c r="CM58" s="185"/>
      <c r="CN58" s="185"/>
      <c r="CO58" s="185"/>
      <c r="CP58" s="185"/>
      <c r="CQ58" s="185"/>
      <c r="CR58" s="185"/>
      <c r="CS58" s="185"/>
      <c r="CT58" s="185"/>
      <c r="CU58" s="185"/>
      <c r="CV58" s="185"/>
      <c r="CW58" s="185"/>
      <c r="CX58" s="185"/>
      <c r="CY58" s="185"/>
      <c r="CZ58" s="185"/>
      <c r="DA58" s="185"/>
    </row>
    <row r="59" spans="1:105" s="38" customFormat="1" ht="15" customHeight="1" x14ac:dyDescent="0.2">
      <c r="A59" s="180"/>
      <c r="B59" s="180"/>
      <c r="C59" s="180"/>
      <c r="D59" s="180"/>
      <c r="E59" s="180"/>
      <c r="F59" s="180"/>
      <c r="G59" s="180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79"/>
      <c r="CR59" s="179"/>
      <c r="CS59" s="179"/>
      <c r="CT59" s="179"/>
      <c r="CU59" s="179"/>
      <c r="CV59" s="179"/>
      <c r="CW59" s="179"/>
      <c r="CX59" s="179"/>
      <c r="CY59" s="179"/>
      <c r="CZ59" s="179"/>
      <c r="DA59" s="179"/>
    </row>
    <row r="60" spans="1:105" s="38" customFormat="1" ht="15" customHeight="1" x14ac:dyDescent="0.2">
      <c r="A60" s="180"/>
      <c r="B60" s="180"/>
      <c r="C60" s="180"/>
      <c r="D60" s="180"/>
      <c r="E60" s="180"/>
      <c r="F60" s="180"/>
      <c r="G60" s="180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9"/>
      <c r="CU60" s="179"/>
      <c r="CV60" s="179"/>
      <c r="CW60" s="179"/>
      <c r="CX60" s="179"/>
      <c r="CY60" s="179"/>
      <c r="CZ60" s="179"/>
      <c r="DA60" s="179"/>
    </row>
    <row r="61" spans="1:105" s="38" customFormat="1" ht="15" customHeight="1" x14ac:dyDescent="0.2">
      <c r="A61" s="180"/>
      <c r="B61" s="180"/>
      <c r="C61" s="180"/>
      <c r="D61" s="180"/>
      <c r="E61" s="180"/>
      <c r="F61" s="180"/>
      <c r="G61" s="180"/>
      <c r="H61" s="183" t="s">
        <v>231</v>
      </c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4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 t="s">
        <v>232</v>
      </c>
      <c r="BU61" s="179"/>
      <c r="BV61" s="179"/>
      <c r="BW61" s="179"/>
      <c r="BX61" s="179"/>
      <c r="BY61" s="179"/>
      <c r="BZ61" s="179"/>
      <c r="CA61" s="179"/>
      <c r="CB61" s="179"/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79"/>
      <c r="DA61" s="179"/>
    </row>
    <row r="63" spans="1:105" s="33" customFormat="1" ht="14.25" x14ac:dyDescent="0.2">
      <c r="A63" s="198" t="s">
        <v>278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198"/>
      <c r="CR63" s="198"/>
      <c r="CS63" s="198"/>
      <c r="CT63" s="198"/>
      <c r="CU63" s="198"/>
      <c r="CV63" s="198"/>
      <c r="CW63" s="198"/>
      <c r="CX63" s="198"/>
      <c r="CY63" s="198"/>
      <c r="CZ63" s="198"/>
      <c r="DA63" s="198"/>
    </row>
    <row r="64" spans="1:105" ht="6" customHeight="1" x14ac:dyDescent="0.25"/>
    <row r="65" spans="1:105" s="33" customFormat="1" ht="14.25" x14ac:dyDescent="0.2">
      <c r="A65" s="33" t="s">
        <v>217</v>
      </c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  <c r="CC65" s="199"/>
      <c r="CD65" s="199"/>
      <c r="CE65" s="199"/>
      <c r="CF65" s="199"/>
      <c r="CG65" s="199"/>
      <c r="CH65" s="199"/>
      <c r="CI65" s="199"/>
      <c r="CJ65" s="199"/>
      <c r="CK65" s="199"/>
      <c r="CL65" s="199"/>
      <c r="CM65" s="199"/>
      <c r="CN65" s="199"/>
      <c r="CO65" s="199"/>
      <c r="CP65" s="199"/>
      <c r="CQ65" s="199"/>
      <c r="CR65" s="199"/>
      <c r="CS65" s="199"/>
      <c r="CT65" s="199"/>
      <c r="CU65" s="199"/>
      <c r="CV65" s="199"/>
      <c r="CW65" s="199"/>
      <c r="CX65" s="199"/>
      <c r="CY65" s="199"/>
      <c r="CZ65" s="199"/>
      <c r="DA65" s="199"/>
    </row>
    <row r="66" spans="1:105" s="33" customFormat="1" ht="6" customHeight="1" x14ac:dyDescent="0.2"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</row>
    <row r="67" spans="1:105" s="33" customFormat="1" ht="14.25" x14ac:dyDescent="0.2">
      <c r="A67" s="200" t="s">
        <v>218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201"/>
      <c r="BY67" s="201"/>
      <c r="BZ67" s="201"/>
      <c r="CA67" s="201"/>
      <c r="CB67" s="201"/>
      <c r="CC67" s="201"/>
      <c r="CD67" s="201"/>
      <c r="CE67" s="201"/>
      <c r="CF67" s="201"/>
      <c r="CG67" s="201"/>
      <c r="CH67" s="201"/>
      <c r="CI67" s="201"/>
      <c r="CJ67" s="201"/>
      <c r="CK67" s="201"/>
      <c r="CL67" s="201"/>
      <c r="CM67" s="201"/>
      <c r="CN67" s="201"/>
      <c r="CO67" s="201"/>
      <c r="CP67" s="201"/>
      <c r="CQ67" s="201"/>
      <c r="CR67" s="201"/>
      <c r="CS67" s="201"/>
      <c r="CT67" s="201"/>
      <c r="CU67" s="201"/>
      <c r="CV67" s="201"/>
      <c r="CW67" s="201"/>
      <c r="CX67" s="201"/>
      <c r="CY67" s="201"/>
      <c r="CZ67" s="201"/>
      <c r="DA67" s="201"/>
    </row>
    <row r="68" spans="1:105" ht="10.5" customHeight="1" x14ac:dyDescent="0.25"/>
    <row r="69" spans="1:105" s="36" customFormat="1" ht="45" customHeight="1" x14ac:dyDescent="0.2">
      <c r="A69" s="190" t="s">
        <v>220</v>
      </c>
      <c r="B69" s="191"/>
      <c r="C69" s="191"/>
      <c r="D69" s="191"/>
      <c r="E69" s="191"/>
      <c r="F69" s="191"/>
      <c r="G69" s="192"/>
      <c r="H69" s="190" t="s">
        <v>55</v>
      </c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2"/>
      <c r="BD69" s="190" t="s">
        <v>270</v>
      </c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2"/>
      <c r="BT69" s="190" t="s">
        <v>271</v>
      </c>
      <c r="BU69" s="191"/>
      <c r="BV69" s="191"/>
      <c r="BW69" s="191"/>
      <c r="BX69" s="191"/>
      <c r="BY69" s="191"/>
      <c r="BZ69" s="191"/>
      <c r="CA69" s="191"/>
      <c r="CB69" s="191"/>
      <c r="CC69" s="191"/>
      <c r="CD69" s="191"/>
      <c r="CE69" s="191"/>
      <c r="CF69" s="191"/>
      <c r="CG69" s="191"/>
      <c r="CH69" s="191"/>
      <c r="CI69" s="192"/>
      <c r="CJ69" s="190" t="s">
        <v>272</v>
      </c>
      <c r="CK69" s="191"/>
      <c r="CL69" s="191"/>
      <c r="CM69" s="191"/>
      <c r="CN69" s="191"/>
      <c r="CO69" s="191"/>
      <c r="CP69" s="191"/>
      <c r="CQ69" s="191"/>
      <c r="CR69" s="191"/>
      <c r="CS69" s="191"/>
      <c r="CT69" s="191"/>
      <c r="CU69" s="191"/>
      <c r="CV69" s="191"/>
      <c r="CW69" s="191"/>
      <c r="CX69" s="191"/>
      <c r="CY69" s="191"/>
      <c r="CZ69" s="191"/>
      <c r="DA69" s="192"/>
    </row>
    <row r="70" spans="1:105" s="37" customFormat="1" ht="12.75" x14ac:dyDescent="0.2">
      <c r="A70" s="185">
        <v>1</v>
      </c>
      <c r="B70" s="185"/>
      <c r="C70" s="185"/>
      <c r="D70" s="185"/>
      <c r="E70" s="185"/>
      <c r="F70" s="185"/>
      <c r="G70" s="185"/>
      <c r="H70" s="185">
        <v>2</v>
      </c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>
        <v>3</v>
      </c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>
        <v>4</v>
      </c>
      <c r="BU70" s="185"/>
      <c r="BV70" s="185"/>
      <c r="BW70" s="185"/>
      <c r="BX70" s="185"/>
      <c r="BY70" s="185"/>
      <c r="BZ70" s="185"/>
      <c r="CA70" s="185"/>
      <c r="CB70" s="185"/>
      <c r="CC70" s="185"/>
      <c r="CD70" s="185"/>
      <c r="CE70" s="185"/>
      <c r="CF70" s="185"/>
      <c r="CG70" s="185"/>
      <c r="CH70" s="185"/>
      <c r="CI70" s="185"/>
      <c r="CJ70" s="185">
        <v>5</v>
      </c>
      <c r="CK70" s="185"/>
      <c r="CL70" s="185"/>
      <c r="CM70" s="185"/>
      <c r="CN70" s="185"/>
      <c r="CO70" s="185"/>
      <c r="CP70" s="185"/>
      <c r="CQ70" s="185"/>
      <c r="CR70" s="185"/>
      <c r="CS70" s="185"/>
      <c r="CT70" s="185"/>
      <c r="CU70" s="185"/>
      <c r="CV70" s="185"/>
      <c r="CW70" s="185"/>
      <c r="CX70" s="185"/>
      <c r="CY70" s="185"/>
      <c r="CZ70" s="185"/>
      <c r="DA70" s="185"/>
    </row>
    <row r="71" spans="1:105" s="38" customFormat="1" ht="15" customHeight="1" x14ac:dyDescent="0.2">
      <c r="A71" s="180"/>
      <c r="B71" s="180"/>
      <c r="C71" s="180"/>
      <c r="D71" s="180"/>
      <c r="E71" s="180"/>
      <c r="F71" s="180"/>
      <c r="G71" s="180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  <c r="CX71" s="179"/>
      <c r="CY71" s="179"/>
      <c r="CZ71" s="179"/>
      <c r="DA71" s="179"/>
    </row>
    <row r="72" spans="1:105" s="38" customFormat="1" ht="15" customHeight="1" x14ac:dyDescent="0.2">
      <c r="A72" s="180"/>
      <c r="B72" s="180"/>
      <c r="C72" s="180"/>
      <c r="D72" s="180"/>
      <c r="E72" s="180"/>
      <c r="F72" s="180"/>
      <c r="G72" s="180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79"/>
      <c r="CB72" s="179"/>
      <c r="CC72" s="179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79"/>
      <c r="CR72" s="179"/>
      <c r="CS72" s="179"/>
      <c r="CT72" s="179"/>
      <c r="CU72" s="179"/>
      <c r="CV72" s="179"/>
      <c r="CW72" s="179"/>
      <c r="CX72" s="179"/>
      <c r="CY72" s="179"/>
      <c r="CZ72" s="179"/>
      <c r="DA72" s="179"/>
    </row>
    <row r="73" spans="1:105" s="38" customFormat="1" ht="15" customHeight="1" x14ac:dyDescent="0.2">
      <c r="A73" s="180"/>
      <c r="B73" s="180"/>
      <c r="C73" s="180"/>
      <c r="D73" s="180"/>
      <c r="E73" s="180"/>
      <c r="F73" s="180"/>
      <c r="G73" s="180"/>
      <c r="H73" s="183" t="s">
        <v>231</v>
      </c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3"/>
      <c r="BC73" s="184"/>
      <c r="BD73" s="179" t="s">
        <v>232</v>
      </c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  <c r="BQ73" s="179"/>
      <c r="BR73" s="179"/>
      <c r="BS73" s="179"/>
      <c r="BT73" s="179" t="s">
        <v>232</v>
      </c>
      <c r="BU73" s="179"/>
      <c r="BV73" s="179"/>
      <c r="BW73" s="179"/>
      <c r="BX73" s="179"/>
      <c r="BY73" s="179"/>
      <c r="BZ73" s="179"/>
      <c r="CA73" s="179"/>
      <c r="CB73" s="179"/>
      <c r="CC73" s="179"/>
      <c r="CD73" s="179"/>
      <c r="CE73" s="179"/>
      <c r="CF73" s="179"/>
      <c r="CG73" s="179"/>
      <c r="CH73" s="179"/>
      <c r="CI73" s="179"/>
      <c r="CJ73" s="179"/>
      <c r="CK73" s="179"/>
      <c r="CL73" s="179"/>
      <c r="CM73" s="179"/>
      <c r="CN73" s="179"/>
      <c r="CO73" s="179"/>
      <c r="CP73" s="179"/>
      <c r="CQ73" s="179"/>
      <c r="CR73" s="179"/>
      <c r="CS73" s="179"/>
      <c r="CT73" s="179"/>
      <c r="CU73" s="179"/>
      <c r="CV73" s="179"/>
      <c r="CW73" s="179"/>
      <c r="CX73" s="179"/>
      <c r="CY73" s="179"/>
      <c r="CZ73" s="179"/>
      <c r="DA73" s="179"/>
    </row>
    <row r="75" spans="1:105" s="33" customFormat="1" ht="27" customHeight="1" x14ac:dyDescent="0.2">
      <c r="A75" s="214" t="s">
        <v>279</v>
      </c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214"/>
      <c r="BT75" s="214"/>
      <c r="BU75" s="214"/>
      <c r="BV75" s="214"/>
      <c r="BW75" s="214"/>
      <c r="BX75" s="214"/>
      <c r="BY75" s="214"/>
      <c r="BZ75" s="214"/>
      <c r="CA75" s="214"/>
      <c r="CB75" s="214"/>
      <c r="CC75" s="214"/>
      <c r="CD75" s="214"/>
      <c r="CE75" s="214"/>
      <c r="CF75" s="214"/>
      <c r="CG75" s="214"/>
      <c r="CH75" s="214"/>
      <c r="CI75" s="214"/>
      <c r="CJ75" s="214"/>
      <c r="CK75" s="214"/>
      <c r="CL75" s="214"/>
      <c r="CM75" s="214"/>
      <c r="CN75" s="214"/>
      <c r="CO75" s="214"/>
      <c r="CP75" s="214"/>
      <c r="CQ75" s="214"/>
      <c r="CR75" s="214"/>
      <c r="CS75" s="214"/>
      <c r="CT75" s="214"/>
      <c r="CU75" s="214"/>
      <c r="CV75" s="214"/>
      <c r="CW75" s="214"/>
      <c r="CX75" s="214"/>
      <c r="CY75" s="214"/>
      <c r="CZ75" s="214"/>
      <c r="DA75" s="214"/>
    </row>
    <row r="76" spans="1:105" ht="6" customHeight="1" x14ac:dyDescent="0.25"/>
    <row r="77" spans="1:105" s="33" customFormat="1" ht="14.25" x14ac:dyDescent="0.2">
      <c r="A77" s="33" t="s">
        <v>217</v>
      </c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199"/>
      <c r="AZ77" s="199"/>
      <c r="BA77" s="199"/>
      <c r="BB77" s="199"/>
      <c r="BC77" s="199"/>
      <c r="BD77" s="199"/>
      <c r="BE77" s="199"/>
      <c r="BF77" s="199"/>
      <c r="BG77" s="199"/>
      <c r="BH77" s="199"/>
      <c r="BI77" s="199"/>
      <c r="BJ77" s="199"/>
      <c r="BK77" s="199"/>
      <c r="BL77" s="199"/>
      <c r="BM77" s="199"/>
      <c r="BN77" s="199"/>
      <c r="BO77" s="199"/>
      <c r="BP77" s="199"/>
      <c r="BQ77" s="199"/>
      <c r="BR77" s="199"/>
      <c r="BS77" s="199"/>
      <c r="BT77" s="199"/>
      <c r="BU77" s="199"/>
      <c r="BV77" s="199"/>
      <c r="BW77" s="199"/>
      <c r="BX77" s="199"/>
      <c r="BY77" s="199"/>
      <c r="BZ77" s="199"/>
      <c r="CA77" s="199"/>
      <c r="CB77" s="199"/>
      <c r="CC77" s="199"/>
      <c r="CD77" s="199"/>
      <c r="CE77" s="199"/>
      <c r="CF77" s="199"/>
      <c r="CG77" s="199"/>
      <c r="CH77" s="199"/>
      <c r="CI77" s="199"/>
      <c r="CJ77" s="199"/>
      <c r="CK77" s="199"/>
      <c r="CL77" s="199"/>
      <c r="CM77" s="199"/>
      <c r="CN77" s="199"/>
      <c r="CO77" s="199"/>
      <c r="CP77" s="199"/>
      <c r="CQ77" s="199"/>
      <c r="CR77" s="199"/>
      <c r="CS77" s="199"/>
      <c r="CT77" s="199"/>
      <c r="CU77" s="199"/>
      <c r="CV77" s="199"/>
      <c r="CW77" s="199"/>
      <c r="CX77" s="199"/>
      <c r="CY77" s="199"/>
      <c r="CZ77" s="199"/>
      <c r="DA77" s="199"/>
    </row>
    <row r="78" spans="1:105" s="33" customFormat="1" ht="6" customHeight="1" x14ac:dyDescent="0.2"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</row>
    <row r="79" spans="1:105" s="33" customFormat="1" ht="14.25" x14ac:dyDescent="0.2">
      <c r="A79" s="200" t="s">
        <v>218</v>
      </c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1"/>
      <c r="BW79" s="201"/>
      <c r="BX79" s="201"/>
      <c r="BY79" s="201"/>
      <c r="BZ79" s="201"/>
      <c r="CA79" s="201"/>
      <c r="CB79" s="201"/>
      <c r="CC79" s="201"/>
      <c r="CD79" s="201"/>
      <c r="CE79" s="201"/>
      <c r="CF79" s="201"/>
      <c r="CG79" s="201"/>
      <c r="CH79" s="201"/>
      <c r="CI79" s="201"/>
      <c r="CJ79" s="201"/>
      <c r="CK79" s="201"/>
      <c r="CL79" s="201"/>
      <c r="CM79" s="201"/>
      <c r="CN79" s="201"/>
      <c r="CO79" s="201"/>
      <c r="CP79" s="201"/>
      <c r="CQ79" s="201"/>
      <c r="CR79" s="201"/>
      <c r="CS79" s="201"/>
      <c r="CT79" s="201"/>
      <c r="CU79" s="201"/>
      <c r="CV79" s="201"/>
      <c r="CW79" s="201"/>
      <c r="CX79" s="201"/>
      <c r="CY79" s="201"/>
      <c r="CZ79" s="201"/>
      <c r="DA79" s="201"/>
    </row>
    <row r="80" spans="1:105" ht="10.5" customHeight="1" x14ac:dyDescent="0.25"/>
    <row r="81" spans="1:105" s="36" customFormat="1" ht="45" customHeight="1" x14ac:dyDescent="0.2">
      <c r="A81" s="190" t="s">
        <v>220</v>
      </c>
      <c r="B81" s="191"/>
      <c r="C81" s="191"/>
      <c r="D81" s="191"/>
      <c r="E81" s="191"/>
      <c r="F81" s="191"/>
      <c r="G81" s="192"/>
      <c r="H81" s="190" t="s">
        <v>55</v>
      </c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1"/>
      <c r="AV81" s="191"/>
      <c r="AW81" s="191"/>
      <c r="AX81" s="191"/>
      <c r="AY81" s="191"/>
      <c r="AZ81" s="191"/>
      <c r="BA81" s="191"/>
      <c r="BB81" s="191"/>
      <c r="BC81" s="192"/>
      <c r="BD81" s="190" t="s">
        <v>270</v>
      </c>
      <c r="BE81" s="191"/>
      <c r="BF81" s="191"/>
      <c r="BG81" s="191"/>
      <c r="BH81" s="191"/>
      <c r="BI81" s="191"/>
      <c r="BJ81" s="191"/>
      <c r="BK81" s="191"/>
      <c r="BL81" s="191"/>
      <c r="BM81" s="191"/>
      <c r="BN81" s="191"/>
      <c r="BO81" s="191"/>
      <c r="BP81" s="191"/>
      <c r="BQ81" s="191"/>
      <c r="BR81" s="191"/>
      <c r="BS81" s="192"/>
      <c r="BT81" s="190" t="s">
        <v>271</v>
      </c>
      <c r="BU81" s="191"/>
      <c r="BV81" s="191"/>
      <c r="BW81" s="191"/>
      <c r="BX81" s="191"/>
      <c r="BY81" s="191"/>
      <c r="BZ81" s="191"/>
      <c r="CA81" s="191"/>
      <c r="CB81" s="191"/>
      <c r="CC81" s="191"/>
      <c r="CD81" s="191"/>
      <c r="CE81" s="191"/>
      <c r="CF81" s="191"/>
      <c r="CG81" s="191"/>
      <c r="CH81" s="191"/>
      <c r="CI81" s="192"/>
      <c r="CJ81" s="190" t="s">
        <v>272</v>
      </c>
      <c r="CK81" s="191"/>
      <c r="CL81" s="191"/>
      <c r="CM81" s="191"/>
      <c r="CN81" s="191"/>
      <c r="CO81" s="191"/>
      <c r="CP81" s="191"/>
      <c r="CQ81" s="191"/>
      <c r="CR81" s="191"/>
      <c r="CS81" s="191"/>
      <c r="CT81" s="191"/>
      <c r="CU81" s="191"/>
      <c r="CV81" s="191"/>
      <c r="CW81" s="191"/>
      <c r="CX81" s="191"/>
      <c r="CY81" s="191"/>
      <c r="CZ81" s="191"/>
      <c r="DA81" s="192"/>
    </row>
    <row r="82" spans="1:105" s="37" customFormat="1" ht="12.75" x14ac:dyDescent="0.2">
      <c r="A82" s="185">
        <v>1</v>
      </c>
      <c r="B82" s="185"/>
      <c r="C82" s="185"/>
      <c r="D82" s="185"/>
      <c r="E82" s="185"/>
      <c r="F82" s="185"/>
      <c r="G82" s="185"/>
      <c r="H82" s="185">
        <v>2</v>
      </c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5"/>
      <c r="BA82" s="185"/>
      <c r="BB82" s="185"/>
      <c r="BC82" s="185"/>
      <c r="BD82" s="185">
        <v>3</v>
      </c>
      <c r="BE82" s="185"/>
      <c r="BF82" s="185"/>
      <c r="BG82" s="185"/>
      <c r="BH82" s="185"/>
      <c r="BI82" s="185"/>
      <c r="BJ82" s="185"/>
      <c r="BK82" s="185"/>
      <c r="BL82" s="185"/>
      <c r="BM82" s="185"/>
      <c r="BN82" s="185"/>
      <c r="BO82" s="185"/>
      <c r="BP82" s="185"/>
      <c r="BQ82" s="185"/>
      <c r="BR82" s="185"/>
      <c r="BS82" s="185"/>
      <c r="BT82" s="185">
        <v>4</v>
      </c>
      <c r="BU82" s="185"/>
      <c r="BV82" s="185"/>
      <c r="BW82" s="185"/>
      <c r="BX82" s="185"/>
      <c r="BY82" s="185"/>
      <c r="BZ82" s="185"/>
      <c r="CA82" s="185"/>
      <c r="CB82" s="185"/>
      <c r="CC82" s="185"/>
      <c r="CD82" s="185"/>
      <c r="CE82" s="185"/>
      <c r="CF82" s="185"/>
      <c r="CG82" s="185"/>
      <c r="CH82" s="185"/>
      <c r="CI82" s="185"/>
      <c r="CJ82" s="185">
        <v>5</v>
      </c>
      <c r="CK82" s="185"/>
      <c r="CL82" s="185"/>
      <c r="CM82" s="185"/>
      <c r="CN82" s="185"/>
      <c r="CO82" s="185"/>
      <c r="CP82" s="185"/>
      <c r="CQ82" s="185"/>
      <c r="CR82" s="185"/>
      <c r="CS82" s="185"/>
      <c r="CT82" s="185"/>
      <c r="CU82" s="185"/>
      <c r="CV82" s="185"/>
      <c r="CW82" s="185"/>
      <c r="CX82" s="185"/>
      <c r="CY82" s="185"/>
      <c r="CZ82" s="185"/>
      <c r="DA82" s="185"/>
    </row>
    <row r="83" spans="1:105" s="38" customFormat="1" ht="15" customHeight="1" x14ac:dyDescent="0.2">
      <c r="A83" s="180"/>
      <c r="B83" s="180"/>
      <c r="C83" s="180"/>
      <c r="D83" s="180"/>
      <c r="E83" s="180"/>
      <c r="F83" s="180"/>
      <c r="G83" s="180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79"/>
      <c r="BE83" s="179"/>
      <c r="BF83" s="179"/>
      <c r="BG83" s="179"/>
      <c r="BH83" s="179"/>
      <c r="BI83" s="179"/>
      <c r="BJ83" s="179"/>
      <c r="BK83" s="179"/>
      <c r="BL83" s="179"/>
      <c r="BM83" s="179"/>
      <c r="BN83" s="179"/>
      <c r="BO83" s="179"/>
      <c r="BP83" s="179"/>
      <c r="BQ83" s="179"/>
      <c r="BR83" s="179"/>
      <c r="BS83" s="179"/>
      <c r="BT83" s="179"/>
      <c r="BU83" s="179"/>
      <c r="BV83" s="179"/>
      <c r="BW83" s="179"/>
      <c r="BX83" s="179"/>
      <c r="BY83" s="179"/>
      <c r="BZ83" s="179"/>
      <c r="CA83" s="179"/>
      <c r="CB83" s="179"/>
      <c r="CC83" s="179"/>
      <c r="CD83" s="179"/>
      <c r="CE83" s="179"/>
      <c r="CF83" s="179"/>
      <c r="CG83" s="179"/>
      <c r="CH83" s="179"/>
      <c r="CI83" s="179"/>
      <c r="CJ83" s="179"/>
      <c r="CK83" s="179"/>
      <c r="CL83" s="179"/>
      <c r="CM83" s="179"/>
      <c r="CN83" s="179"/>
      <c r="CO83" s="179"/>
      <c r="CP83" s="179"/>
      <c r="CQ83" s="179"/>
      <c r="CR83" s="179"/>
      <c r="CS83" s="179"/>
      <c r="CT83" s="179"/>
      <c r="CU83" s="179"/>
      <c r="CV83" s="179"/>
      <c r="CW83" s="179"/>
      <c r="CX83" s="179"/>
      <c r="CY83" s="179"/>
      <c r="CZ83" s="179"/>
      <c r="DA83" s="179"/>
    </row>
    <row r="84" spans="1:105" s="38" customFormat="1" ht="15" customHeight="1" x14ac:dyDescent="0.2">
      <c r="A84" s="180"/>
      <c r="B84" s="180"/>
      <c r="C84" s="180"/>
      <c r="D84" s="180"/>
      <c r="E84" s="180"/>
      <c r="F84" s="180"/>
      <c r="G84" s="180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79"/>
      <c r="BE84" s="179"/>
      <c r="BF84" s="179"/>
      <c r="BG84" s="179"/>
      <c r="BH84" s="179"/>
      <c r="BI84" s="179"/>
      <c r="BJ84" s="179"/>
      <c r="BK84" s="179"/>
      <c r="BL84" s="179"/>
      <c r="BM84" s="179"/>
      <c r="BN84" s="179"/>
      <c r="BO84" s="179"/>
      <c r="BP84" s="179"/>
      <c r="BQ84" s="179"/>
      <c r="BR84" s="179"/>
      <c r="BS84" s="179"/>
      <c r="BT84" s="179"/>
      <c r="BU84" s="179"/>
      <c r="BV84" s="179"/>
      <c r="BW84" s="179"/>
      <c r="BX84" s="179"/>
      <c r="BY84" s="179"/>
      <c r="BZ84" s="179"/>
      <c r="CA84" s="179"/>
      <c r="CB84" s="179"/>
      <c r="CC84" s="179"/>
      <c r="CD84" s="179"/>
      <c r="CE84" s="179"/>
      <c r="CF84" s="179"/>
      <c r="CG84" s="179"/>
      <c r="CH84" s="179"/>
      <c r="CI84" s="179"/>
      <c r="CJ84" s="179"/>
      <c r="CK84" s="179"/>
      <c r="CL84" s="179"/>
      <c r="CM84" s="179"/>
      <c r="CN84" s="179"/>
      <c r="CO84" s="179"/>
      <c r="CP84" s="179"/>
      <c r="CQ84" s="179"/>
      <c r="CR84" s="179"/>
      <c r="CS84" s="179"/>
      <c r="CT84" s="179"/>
      <c r="CU84" s="179"/>
      <c r="CV84" s="179"/>
      <c r="CW84" s="179"/>
      <c r="CX84" s="179"/>
      <c r="CY84" s="179"/>
      <c r="CZ84" s="179"/>
      <c r="DA84" s="179"/>
    </row>
    <row r="85" spans="1:105" s="38" customFormat="1" ht="15" customHeight="1" x14ac:dyDescent="0.2">
      <c r="A85" s="180"/>
      <c r="B85" s="180"/>
      <c r="C85" s="180"/>
      <c r="D85" s="180"/>
      <c r="E85" s="180"/>
      <c r="F85" s="180"/>
      <c r="G85" s="180"/>
      <c r="H85" s="183" t="s">
        <v>231</v>
      </c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3"/>
      <c r="AU85" s="183"/>
      <c r="AV85" s="183"/>
      <c r="AW85" s="183"/>
      <c r="AX85" s="183"/>
      <c r="AY85" s="183"/>
      <c r="AZ85" s="183"/>
      <c r="BA85" s="183"/>
      <c r="BB85" s="183"/>
      <c r="BC85" s="184"/>
      <c r="BD85" s="179" t="s">
        <v>232</v>
      </c>
      <c r="BE85" s="179"/>
      <c r="BF85" s="179"/>
      <c r="BG85" s="179"/>
      <c r="BH85" s="179"/>
      <c r="BI85" s="179"/>
      <c r="BJ85" s="179"/>
      <c r="BK85" s="179"/>
      <c r="BL85" s="179"/>
      <c r="BM85" s="179"/>
      <c r="BN85" s="179"/>
      <c r="BO85" s="179"/>
      <c r="BP85" s="179"/>
      <c r="BQ85" s="179"/>
      <c r="BR85" s="179"/>
      <c r="BS85" s="179"/>
      <c r="BT85" s="179" t="s">
        <v>232</v>
      </c>
      <c r="BU85" s="179"/>
      <c r="BV85" s="179"/>
      <c r="BW85" s="179"/>
      <c r="BX85" s="179"/>
      <c r="BY85" s="179"/>
      <c r="BZ85" s="179"/>
      <c r="CA85" s="179"/>
      <c r="CB85" s="179"/>
      <c r="CC85" s="179"/>
      <c r="CD85" s="179"/>
      <c r="CE85" s="179"/>
      <c r="CF85" s="179"/>
      <c r="CG85" s="179"/>
      <c r="CH85" s="179"/>
      <c r="CI85" s="179"/>
      <c r="CJ85" s="179"/>
      <c r="CK85" s="179"/>
      <c r="CL85" s="179"/>
      <c r="CM85" s="179"/>
      <c r="CN85" s="179"/>
      <c r="CO85" s="179"/>
      <c r="CP85" s="179"/>
      <c r="CQ85" s="179"/>
      <c r="CR85" s="179"/>
      <c r="CS85" s="179"/>
      <c r="CT85" s="179"/>
      <c r="CU85" s="179"/>
      <c r="CV85" s="179"/>
      <c r="CW85" s="179"/>
      <c r="CX85" s="179"/>
      <c r="CY85" s="179"/>
      <c r="CZ85" s="179"/>
      <c r="DA85" s="179"/>
    </row>
    <row r="87" spans="1:105" s="33" customFormat="1" ht="14.25" x14ac:dyDescent="0.2">
      <c r="A87" s="198" t="s">
        <v>280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198"/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  <c r="BZ87" s="198"/>
      <c r="CA87" s="198"/>
      <c r="CB87" s="198"/>
      <c r="CC87" s="198"/>
      <c r="CD87" s="198"/>
      <c r="CE87" s="198"/>
      <c r="CF87" s="198"/>
      <c r="CG87" s="198"/>
      <c r="CH87" s="198"/>
      <c r="CI87" s="198"/>
      <c r="CJ87" s="198"/>
      <c r="CK87" s="198"/>
      <c r="CL87" s="198"/>
      <c r="CM87" s="198"/>
      <c r="CN87" s="198"/>
      <c r="CO87" s="198"/>
      <c r="CP87" s="198"/>
      <c r="CQ87" s="198"/>
      <c r="CR87" s="198"/>
      <c r="CS87" s="198"/>
      <c r="CT87" s="198"/>
      <c r="CU87" s="198"/>
      <c r="CV87" s="198"/>
      <c r="CW87" s="198"/>
      <c r="CX87" s="198"/>
      <c r="CY87" s="198"/>
      <c r="CZ87" s="198"/>
      <c r="DA87" s="198"/>
    </row>
    <row r="88" spans="1:105" ht="6" customHeight="1" x14ac:dyDescent="0.25"/>
    <row r="89" spans="1:105" s="33" customFormat="1" ht="14.25" x14ac:dyDescent="0.2">
      <c r="A89" s="33" t="s">
        <v>217</v>
      </c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199"/>
      <c r="BO89" s="199"/>
      <c r="BP89" s="199"/>
      <c r="BQ89" s="199"/>
      <c r="BR89" s="199"/>
      <c r="BS89" s="199"/>
      <c r="BT89" s="199"/>
      <c r="BU89" s="199"/>
      <c r="BV89" s="199"/>
      <c r="BW89" s="199"/>
      <c r="BX89" s="199"/>
      <c r="BY89" s="199"/>
      <c r="BZ89" s="199"/>
      <c r="CA89" s="199"/>
      <c r="CB89" s="199"/>
      <c r="CC89" s="199"/>
      <c r="CD89" s="199"/>
      <c r="CE89" s="199"/>
      <c r="CF89" s="199"/>
      <c r="CG89" s="199"/>
      <c r="CH89" s="199"/>
      <c r="CI89" s="199"/>
      <c r="CJ89" s="199"/>
      <c r="CK89" s="199"/>
      <c r="CL89" s="199"/>
      <c r="CM89" s="199"/>
      <c r="CN89" s="199"/>
      <c r="CO89" s="199"/>
      <c r="CP89" s="199"/>
      <c r="CQ89" s="199"/>
      <c r="CR89" s="199"/>
      <c r="CS89" s="199"/>
      <c r="CT89" s="199"/>
      <c r="CU89" s="199"/>
      <c r="CV89" s="199"/>
      <c r="CW89" s="199"/>
      <c r="CX89" s="199"/>
      <c r="CY89" s="199"/>
      <c r="CZ89" s="199"/>
      <c r="DA89" s="199"/>
    </row>
    <row r="90" spans="1:105" s="33" customFormat="1" ht="6" customHeight="1" x14ac:dyDescent="0.2"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</row>
    <row r="91" spans="1:105" s="33" customFormat="1" ht="14.25" x14ac:dyDescent="0.2">
      <c r="A91" s="200" t="s">
        <v>218</v>
      </c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  <c r="BI91" s="201"/>
      <c r="BJ91" s="201"/>
      <c r="BK91" s="201"/>
      <c r="BL91" s="201"/>
      <c r="BM91" s="201"/>
      <c r="BN91" s="201"/>
      <c r="BO91" s="201"/>
      <c r="BP91" s="201"/>
      <c r="BQ91" s="201"/>
      <c r="BR91" s="201"/>
      <c r="BS91" s="201"/>
      <c r="BT91" s="201"/>
      <c r="BU91" s="201"/>
      <c r="BV91" s="201"/>
      <c r="BW91" s="201"/>
      <c r="BX91" s="201"/>
      <c r="BY91" s="201"/>
      <c r="BZ91" s="201"/>
      <c r="CA91" s="201"/>
      <c r="CB91" s="201"/>
      <c r="CC91" s="201"/>
      <c r="CD91" s="201"/>
      <c r="CE91" s="201"/>
      <c r="CF91" s="201"/>
      <c r="CG91" s="201"/>
      <c r="CH91" s="201"/>
      <c r="CI91" s="201"/>
      <c r="CJ91" s="201"/>
      <c r="CK91" s="201"/>
      <c r="CL91" s="201"/>
      <c r="CM91" s="201"/>
      <c r="CN91" s="201"/>
      <c r="CO91" s="201"/>
      <c r="CP91" s="201"/>
      <c r="CQ91" s="201"/>
      <c r="CR91" s="201"/>
      <c r="CS91" s="201"/>
      <c r="CT91" s="201"/>
      <c r="CU91" s="201"/>
      <c r="CV91" s="201"/>
      <c r="CW91" s="201"/>
      <c r="CX91" s="201"/>
      <c r="CY91" s="201"/>
      <c r="CZ91" s="201"/>
      <c r="DA91" s="201"/>
    </row>
    <row r="92" spans="1:105" ht="10.5" customHeight="1" x14ac:dyDescent="0.25"/>
    <row r="93" spans="1:105" s="33" customFormat="1" ht="14.25" x14ac:dyDescent="0.2">
      <c r="A93" s="198" t="s">
        <v>281</v>
      </c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  <c r="BZ93" s="198"/>
      <c r="CA93" s="198"/>
      <c r="CB93" s="198"/>
      <c r="CC93" s="198"/>
      <c r="CD93" s="198"/>
      <c r="CE93" s="198"/>
      <c r="CF93" s="198"/>
      <c r="CG93" s="198"/>
      <c r="CH93" s="198"/>
      <c r="CI93" s="198"/>
      <c r="CJ93" s="198"/>
      <c r="CK93" s="198"/>
      <c r="CL93" s="198"/>
      <c r="CM93" s="198"/>
      <c r="CN93" s="198"/>
      <c r="CO93" s="198"/>
      <c r="CP93" s="198"/>
      <c r="CQ93" s="198"/>
      <c r="CR93" s="198"/>
      <c r="CS93" s="198"/>
      <c r="CT93" s="198"/>
      <c r="CU93" s="198"/>
      <c r="CV93" s="198"/>
      <c r="CW93" s="198"/>
      <c r="CX93" s="198"/>
      <c r="CY93" s="198"/>
      <c r="CZ93" s="198"/>
      <c r="DA93" s="198"/>
    </row>
    <row r="94" spans="1:105" ht="10.5" customHeight="1" x14ac:dyDescent="0.25"/>
    <row r="95" spans="1:105" s="36" customFormat="1" ht="45" customHeight="1" x14ac:dyDescent="0.2">
      <c r="A95" s="186" t="s">
        <v>220</v>
      </c>
      <c r="B95" s="187"/>
      <c r="C95" s="187"/>
      <c r="D95" s="187"/>
      <c r="E95" s="187"/>
      <c r="F95" s="187"/>
      <c r="G95" s="188"/>
      <c r="H95" s="186" t="s">
        <v>274</v>
      </c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8"/>
      <c r="AP95" s="186" t="s">
        <v>282</v>
      </c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8"/>
      <c r="BF95" s="186" t="s">
        <v>283</v>
      </c>
      <c r="BG95" s="187"/>
      <c r="BH95" s="187"/>
      <c r="BI95" s="187"/>
      <c r="BJ95" s="187"/>
      <c r="BK95" s="187"/>
      <c r="BL95" s="187"/>
      <c r="BM95" s="187"/>
      <c r="BN95" s="187"/>
      <c r="BO95" s="187"/>
      <c r="BP95" s="187"/>
      <c r="BQ95" s="187"/>
      <c r="BR95" s="187"/>
      <c r="BS95" s="187"/>
      <c r="BT95" s="187"/>
      <c r="BU95" s="188"/>
      <c r="BV95" s="186" t="s">
        <v>284</v>
      </c>
      <c r="BW95" s="187"/>
      <c r="BX95" s="187"/>
      <c r="BY95" s="187"/>
      <c r="BZ95" s="187"/>
      <c r="CA95" s="187"/>
      <c r="CB95" s="187"/>
      <c r="CC95" s="187"/>
      <c r="CD95" s="187"/>
      <c r="CE95" s="187"/>
      <c r="CF95" s="187"/>
      <c r="CG95" s="187"/>
      <c r="CH95" s="187"/>
      <c r="CI95" s="187"/>
      <c r="CJ95" s="187"/>
      <c r="CK95" s="188"/>
      <c r="CL95" s="186" t="s">
        <v>238</v>
      </c>
      <c r="CM95" s="187"/>
      <c r="CN95" s="187"/>
      <c r="CO95" s="187"/>
      <c r="CP95" s="187"/>
      <c r="CQ95" s="187"/>
      <c r="CR95" s="187"/>
      <c r="CS95" s="187"/>
      <c r="CT95" s="187"/>
      <c r="CU95" s="187"/>
      <c r="CV95" s="187"/>
      <c r="CW95" s="187"/>
      <c r="CX95" s="187"/>
      <c r="CY95" s="187"/>
      <c r="CZ95" s="187"/>
      <c r="DA95" s="188"/>
    </row>
    <row r="96" spans="1:105" s="37" customFormat="1" ht="12.75" x14ac:dyDescent="0.2">
      <c r="A96" s="185">
        <v>1</v>
      </c>
      <c r="B96" s="185"/>
      <c r="C96" s="185"/>
      <c r="D96" s="185"/>
      <c r="E96" s="185"/>
      <c r="F96" s="185"/>
      <c r="G96" s="185"/>
      <c r="H96" s="185">
        <v>2</v>
      </c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>
        <v>3</v>
      </c>
      <c r="AQ96" s="185"/>
      <c r="AR96" s="185"/>
      <c r="AS96" s="185"/>
      <c r="AT96" s="185"/>
      <c r="AU96" s="185"/>
      <c r="AV96" s="185"/>
      <c r="AW96" s="185"/>
      <c r="AX96" s="185"/>
      <c r="AY96" s="185"/>
      <c r="AZ96" s="185"/>
      <c r="BA96" s="185"/>
      <c r="BB96" s="185"/>
      <c r="BC96" s="185"/>
      <c r="BD96" s="185"/>
      <c r="BE96" s="185"/>
      <c r="BF96" s="185">
        <v>4</v>
      </c>
      <c r="BG96" s="185"/>
      <c r="BH96" s="185"/>
      <c r="BI96" s="185"/>
      <c r="BJ96" s="185"/>
      <c r="BK96" s="185"/>
      <c r="BL96" s="185"/>
      <c r="BM96" s="185"/>
      <c r="BN96" s="185"/>
      <c r="BO96" s="185"/>
      <c r="BP96" s="185"/>
      <c r="BQ96" s="185"/>
      <c r="BR96" s="185"/>
      <c r="BS96" s="185"/>
      <c r="BT96" s="185"/>
      <c r="BU96" s="185"/>
      <c r="BV96" s="185">
        <v>5</v>
      </c>
      <c r="BW96" s="185"/>
      <c r="BX96" s="185"/>
      <c r="BY96" s="185"/>
      <c r="BZ96" s="185"/>
      <c r="CA96" s="185"/>
      <c r="CB96" s="185"/>
      <c r="CC96" s="185"/>
      <c r="CD96" s="185"/>
      <c r="CE96" s="185"/>
      <c r="CF96" s="185"/>
      <c r="CG96" s="185"/>
      <c r="CH96" s="185"/>
      <c r="CI96" s="185"/>
      <c r="CJ96" s="185"/>
      <c r="CK96" s="185"/>
      <c r="CL96" s="185">
        <v>6</v>
      </c>
      <c r="CM96" s="185"/>
      <c r="CN96" s="185"/>
      <c r="CO96" s="185"/>
      <c r="CP96" s="185"/>
      <c r="CQ96" s="185"/>
      <c r="CR96" s="185"/>
      <c r="CS96" s="185"/>
      <c r="CT96" s="185"/>
      <c r="CU96" s="185"/>
      <c r="CV96" s="185"/>
      <c r="CW96" s="185"/>
      <c r="CX96" s="185"/>
      <c r="CY96" s="185"/>
      <c r="CZ96" s="185"/>
      <c r="DA96" s="185"/>
    </row>
    <row r="97" spans="1:105" s="38" customFormat="1" ht="15" customHeight="1" x14ac:dyDescent="0.2">
      <c r="A97" s="180"/>
      <c r="B97" s="180"/>
      <c r="C97" s="180"/>
      <c r="D97" s="180"/>
      <c r="E97" s="180"/>
      <c r="F97" s="180"/>
      <c r="G97" s="180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79"/>
      <c r="AQ97" s="179"/>
      <c r="AR97" s="179"/>
      <c r="AS97" s="179"/>
      <c r="AT97" s="179"/>
      <c r="AU97" s="179"/>
      <c r="AV97" s="179"/>
      <c r="AW97" s="179"/>
      <c r="AX97" s="179"/>
      <c r="AY97" s="179"/>
      <c r="AZ97" s="179"/>
      <c r="BA97" s="179"/>
      <c r="BB97" s="179"/>
      <c r="BC97" s="179"/>
      <c r="BD97" s="179"/>
      <c r="BE97" s="179"/>
      <c r="BF97" s="179"/>
      <c r="BG97" s="179"/>
      <c r="BH97" s="179"/>
      <c r="BI97" s="179"/>
      <c r="BJ97" s="179"/>
      <c r="BK97" s="179"/>
      <c r="BL97" s="179"/>
      <c r="BM97" s="179"/>
      <c r="BN97" s="179"/>
      <c r="BO97" s="179"/>
      <c r="BP97" s="179"/>
      <c r="BQ97" s="179"/>
      <c r="BR97" s="179"/>
      <c r="BS97" s="179"/>
      <c r="BT97" s="179"/>
      <c r="BU97" s="179"/>
      <c r="BV97" s="179"/>
      <c r="BW97" s="179"/>
      <c r="BX97" s="179"/>
      <c r="BY97" s="179"/>
      <c r="BZ97" s="179"/>
      <c r="CA97" s="179"/>
      <c r="CB97" s="179"/>
      <c r="CC97" s="179"/>
      <c r="CD97" s="179"/>
      <c r="CE97" s="179"/>
      <c r="CF97" s="179"/>
      <c r="CG97" s="179"/>
      <c r="CH97" s="179"/>
      <c r="CI97" s="179"/>
      <c r="CJ97" s="179"/>
      <c r="CK97" s="179"/>
      <c r="CL97" s="179"/>
      <c r="CM97" s="179"/>
      <c r="CN97" s="179"/>
      <c r="CO97" s="179"/>
      <c r="CP97" s="179"/>
      <c r="CQ97" s="179"/>
      <c r="CR97" s="179"/>
      <c r="CS97" s="179"/>
      <c r="CT97" s="179"/>
      <c r="CU97" s="179"/>
      <c r="CV97" s="179"/>
      <c r="CW97" s="179"/>
      <c r="CX97" s="179"/>
      <c r="CY97" s="179"/>
      <c r="CZ97" s="179"/>
      <c r="DA97" s="179"/>
    </row>
    <row r="98" spans="1:105" s="38" customFormat="1" ht="15" customHeight="1" x14ac:dyDescent="0.2">
      <c r="A98" s="180"/>
      <c r="B98" s="180"/>
      <c r="C98" s="180"/>
      <c r="D98" s="180"/>
      <c r="E98" s="180"/>
      <c r="F98" s="180"/>
      <c r="G98" s="180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79"/>
      <c r="AQ98" s="179"/>
      <c r="AR98" s="179"/>
      <c r="AS98" s="179"/>
      <c r="AT98" s="179"/>
      <c r="AU98" s="179"/>
      <c r="AV98" s="179"/>
      <c r="AW98" s="179"/>
      <c r="AX98" s="179"/>
      <c r="AY98" s="179"/>
      <c r="AZ98" s="179"/>
      <c r="BA98" s="179"/>
      <c r="BB98" s="179"/>
      <c r="BC98" s="179"/>
      <c r="BD98" s="179"/>
      <c r="BE98" s="179"/>
      <c r="BF98" s="179"/>
      <c r="BG98" s="179"/>
      <c r="BH98" s="179"/>
      <c r="BI98" s="179"/>
      <c r="BJ98" s="179"/>
      <c r="BK98" s="179"/>
      <c r="BL98" s="179"/>
      <c r="BM98" s="179"/>
      <c r="BN98" s="179"/>
      <c r="BO98" s="179"/>
      <c r="BP98" s="179"/>
      <c r="BQ98" s="179"/>
      <c r="BR98" s="179"/>
      <c r="BS98" s="179"/>
      <c r="BT98" s="179"/>
      <c r="BU98" s="179"/>
      <c r="BV98" s="179"/>
      <c r="BW98" s="179"/>
      <c r="BX98" s="179"/>
      <c r="BY98" s="179"/>
      <c r="BZ98" s="179"/>
      <c r="CA98" s="179"/>
      <c r="CB98" s="179"/>
      <c r="CC98" s="179"/>
      <c r="CD98" s="179"/>
      <c r="CE98" s="179"/>
      <c r="CF98" s="179"/>
      <c r="CG98" s="179"/>
      <c r="CH98" s="179"/>
      <c r="CI98" s="179"/>
      <c r="CJ98" s="179"/>
      <c r="CK98" s="179"/>
      <c r="CL98" s="179"/>
      <c r="CM98" s="179"/>
      <c r="CN98" s="179"/>
      <c r="CO98" s="179"/>
      <c r="CP98" s="179"/>
      <c r="CQ98" s="179"/>
      <c r="CR98" s="179"/>
      <c r="CS98" s="179"/>
      <c r="CT98" s="179"/>
      <c r="CU98" s="179"/>
      <c r="CV98" s="179"/>
      <c r="CW98" s="179"/>
      <c r="CX98" s="179"/>
      <c r="CY98" s="179"/>
      <c r="CZ98" s="179"/>
      <c r="DA98" s="179"/>
    </row>
    <row r="99" spans="1:105" s="38" customFormat="1" ht="15" customHeight="1" x14ac:dyDescent="0.2">
      <c r="A99" s="180"/>
      <c r="B99" s="180"/>
      <c r="C99" s="180"/>
      <c r="D99" s="180"/>
      <c r="E99" s="180"/>
      <c r="F99" s="180"/>
      <c r="G99" s="180"/>
      <c r="H99" s="245" t="s">
        <v>285</v>
      </c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46"/>
      <c r="AJ99" s="246"/>
      <c r="AK99" s="246"/>
      <c r="AL99" s="246"/>
      <c r="AM99" s="246"/>
      <c r="AN99" s="246"/>
      <c r="AO99" s="247"/>
      <c r="AP99" s="179" t="s">
        <v>232</v>
      </c>
      <c r="AQ99" s="179"/>
      <c r="AR99" s="179"/>
      <c r="AS99" s="179"/>
      <c r="AT99" s="179"/>
      <c r="AU99" s="179"/>
      <c r="AV99" s="179"/>
      <c r="AW99" s="179"/>
      <c r="AX99" s="179"/>
      <c r="AY99" s="179"/>
      <c r="AZ99" s="179"/>
      <c r="BA99" s="179"/>
      <c r="BB99" s="179"/>
      <c r="BC99" s="179"/>
      <c r="BD99" s="179"/>
      <c r="BE99" s="179"/>
      <c r="BF99" s="179" t="s">
        <v>232</v>
      </c>
      <c r="BG99" s="179"/>
      <c r="BH99" s="179"/>
      <c r="BI99" s="179"/>
      <c r="BJ99" s="179"/>
      <c r="BK99" s="179"/>
      <c r="BL99" s="179"/>
      <c r="BM99" s="179"/>
      <c r="BN99" s="179"/>
      <c r="BO99" s="179"/>
      <c r="BP99" s="179"/>
      <c r="BQ99" s="179"/>
      <c r="BR99" s="179"/>
      <c r="BS99" s="179"/>
      <c r="BT99" s="179"/>
      <c r="BU99" s="179"/>
      <c r="BV99" s="179" t="s">
        <v>232</v>
      </c>
      <c r="BW99" s="179"/>
      <c r="BX99" s="179"/>
      <c r="BY99" s="179"/>
      <c r="BZ99" s="179"/>
      <c r="CA99" s="179"/>
      <c r="CB99" s="179"/>
      <c r="CC99" s="179"/>
      <c r="CD99" s="179"/>
      <c r="CE99" s="179"/>
      <c r="CF99" s="179"/>
      <c r="CG99" s="179"/>
      <c r="CH99" s="179"/>
      <c r="CI99" s="179"/>
      <c r="CJ99" s="179"/>
      <c r="CK99" s="179"/>
      <c r="CL99" s="179"/>
      <c r="CM99" s="179"/>
      <c r="CN99" s="179"/>
      <c r="CO99" s="179"/>
      <c r="CP99" s="179"/>
      <c r="CQ99" s="179"/>
      <c r="CR99" s="179"/>
      <c r="CS99" s="179"/>
      <c r="CT99" s="179"/>
      <c r="CU99" s="179"/>
      <c r="CV99" s="179"/>
      <c r="CW99" s="179"/>
      <c r="CX99" s="179"/>
      <c r="CY99" s="179"/>
      <c r="CZ99" s="179"/>
      <c r="DA99" s="179"/>
    </row>
    <row r="100" spans="1:105" ht="10.5" customHeight="1" x14ac:dyDescent="0.25"/>
    <row r="101" spans="1:105" s="33" customFormat="1" ht="14.25" x14ac:dyDescent="0.2">
      <c r="A101" s="198" t="s">
        <v>286</v>
      </c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198"/>
      <c r="AZ101" s="19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  <c r="BZ101" s="198"/>
      <c r="CA101" s="198"/>
      <c r="CB101" s="198"/>
      <c r="CC101" s="198"/>
      <c r="CD101" s="198"/>
      <c r="CE101" s="198"/>
      <c r="CF101" s="198"/>
      <c r="CG101" s="198"/>
      <c r="CH101" s="198"/>
      <c r="CI101" s="198"/>
      <c r="CJ101" s="198"/>
      <c r="CK101" s="198"/>
      <c r="CL101" s="198"/>
      <c r="CM101" s="198"/>
      <c r="CN101" s="198"/>
      <c r="CO101" s="198"/>
      <c r="CP101" s="198"/>
      <c r="CQ101" s="198"/>
      <c r="CR101" s="198"/>
      <c r="CS101" s="198"/>
      <c r="CT101" s="198"/>
      <c r="CU101" s="198"/>
      <c r="CV101" s="198"/>
      <c r="CW101" s="198"/>
      <c r="CX101" s="198"/>
      <c r="CY101" s="198"/>
      <c r="CZ101" s="198"/>
      <c r="DA101" s="198"/>
    </row>
    <row r="102" spans="1:105" ht="10.5" customHeight="1" x14ac:dyDescent="0.25"/>
    <row r="103" spans="1:105" s="36" customFormat="1" ht="45" customHeight="1" x14ac:dyDescent="0.2">
      <c r="A103" s="190" t="s">
        <v>220</v>
      </c>
      <c r="B103" s="191"/>
      <c r="C103" s="191"/>
      <c r="D103" s="191"/>
      <c r="E103" s="191"/>
      <c r="F103" s="191"/>
      <c r="G103" s="192"/>
      <c r="H103" s="190" t="s">
        <v>274</v>
      </c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1"/>
      <c r="BA103" s="191"/>
      <c r="BB103" s="191"/>
      <c r="BC103" s="192"/>
      <c r="BD103" s="190" t="s">
        <v>287</v>
      </c>
      <c r="BE103" s="191"/>
      <c r="BF103" s="191"/>
      <c r="BG103" s="191"/>
      <c r="BH103" s="191"/>
      <c r="BI103" s="191"/>
      <c r="BJ103" s="191"/>
      <c r="BK103" s="191"/>
      <c r="BL103" s="191"/>
      <c r="BM103" s="191"/>
      <c r="BN103" s="191"/>
      <c r="BO103" s="191"/>
      <c r="BP103" s="191"/>
      <c r="BQ103" s="191"/>
      <c r="BR103" s="191"/>
      <c r="BS103" s="192"/>
      <c r="BT103" s="190" t="s">
        <v>288</v>
      </c>
      <c r="BU103" s="191"/>
      <c r="BV103" s="191"/>
      <c r="BW103" s="191"/>
      <c r="BX103" s="191"/>
      <c r="BY103" s="191"/>
      <c r="BZ103" s="191"/>
      <c r="CA103" s="191"/>
      <c r="CB103" s="191"/>
      <c r="CC103" s="191"/>
      <c r="CD103" s="191"/>
      <c r="CE103" s="191"/>
      <c r="CF103" s="191"/>
      <c r="CG103" s="191"/>
      <c r="CH103" s="191"/>
      <c r="CI103" s="192"/>
      <c r="CJ103" s="190" t="s">
        <v>289</v>
      </c>
      <c r="CK103" s="191"/>
      <c r="CL103" s="191"/>
      <c r="CM103" s="191"/>
      <c r="CN103" s="191"/>
      <c r="CO103" s="191"/>
      <c r="CP103" s="191"/>
      <c r="CQ103" s="191"/>
      <c r="CR103" s="191"/>
      <c r="CS103" s="191"/>
      <c r="CT103" s="191"/>
      <c r="CU103" s="191"/>
      <c r="CV103" s="191"/>
      <c r="CW103" s="191"/>
      <c r="CX103" s="191"/>
      <c r="CY103" s="191"/>
      <c r="CZ103" s="191"/>
      <c r="DA103" s="192"/>
    </row>
    <row r="104" spans="1:105" s="37" customFormat="1" ht="12.75" x14ac:dyDescent="0.2">
      <c r="A104" s="185">
        <v>1</v>
      </c>
      <c r="B104" s="185"/>
      <c r="C104" s="185"/>
      <c r="D104" s="185"/>
      <c r="E104" s="185"/>
      <c r="F104" s="185"/>
      <c r="G104" s="185"/>
      <c r="H104" s="185">
        <v>2</v>
      </c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/>
      <c r="AV104" s="185"/>
      <c r="AW104" s="185"/>
      <c r="AX104" s="185"/>
      <c r="AY104" s="185"/>
      <c r="AZ104" s="185"/>
      <c r="BA104" s="185"/>
      <c r="BB104" s="185"/>
      <c r="BC104" s="185"/>
      <c r="BD104" s="185">
        <v>3</v>
      </c>
      <c r="BE104" s="185"/>
      <c r="BF104" s="185"/>
      <c r="BG104" s="185"/>
      <c r="BH104" s="185"/>
      <c r="BI104" s="185"/>
      <c r="BJ104" s="185"/>
      <c r="BK104" s="185"/>
      <c r="BL104" s="185"/>
      <c r="BM104" s="185"/>
      <c r="BN104" s="185"/>
      <c r="BO104" s="185"/>
      <c r="BP104" s="185"/>
      <c r="BQ104" s="185"/>
      <c r="BR104" s="185"/>
      <c r="BS104" s="185"/>
      <c r="BT104" s="185">
        <v>4</v>
      </c>
      <c r="BU104" s="185"/>
      <c r="BV104" s="185"/>
      <c r="BW104" s="185"/>
      <c r="BX104" s="185"/>
      <c r="BY104" s="185"/>
      <c r="BZ104" s="185"/>
      <c r="CA104" s="185"/>
      <c r="CB104" s="185"/>
      <c r="CC104" s="185"/>
      <c r="CD104" s="185"/>
      <c r="CE104" s="185"/>
      <c r="CF104" s="185"/>
      <c r="CG104" s="185"/>
      <c r="CH104" s="185"/>
      <c r="CI104" s="185"/>
      <c r="CJ104" s="185">
        <v>5</v>
      </c>
      <c r="CK104" s="185"/>
      <c r="CL104" s="185"/>
      <c r="CM104" s="185"/>
      <c r="CN104" s="185"/>
      <c r="CO104" s="185"/>
      <c r="CP104" s="185"/>
      <c r="CQ104" s="185"/>
      <c r="CR104" s="185"/>
      <c r="CS104" s="185"/>
      <c r="CT104" s="185"/>
      <c r="CU104" s="185"/>
      <c r="CV104" s="185"/>
      <c r="CW104" s="185"/>
      <c r="CX104" s="185"/>
      <c r="CY104" s="185"/>
      <c r="CZ104" s="185"/>
      <c r="DA104" s="185"/>
    </row>
    <row r="105" spans="1:105" s="38" customFormat="1" ht="15" customHeight="1" x14ac:dyDescent="0.2">
      <c r="A105" s="180"/>
      <c r="B105" s="180"/>
      <c r="C105" s="180"/>
      <c r="D105" s="180"/>
      <c r="E105" s="180"/>
      <c r="F105" s="180"/>
      <c r="G105" s="180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1"/>
      <c r="AZ105" s="181"/>
      <c r="BA105" s="181"/>
      <c r="BB105" s="181"/>
      <c r="BC105" s="181"/>
      <c r="BD105" s="179"/>
      <c r="BE105" s="179"/>
      <c r="BF105" s="179"/>
      <c r="BG105" s="179"/>
      <c r="BH105" s="179"/>
      <c r="BI105" s="179"/>
      <c r="BJ105" s="179"/>
      <c r="BK105" s="179"/>
      <c r="BL105" s="179"/>
      <c r="BM105" s="179"/>
      <c r="BN105" s="179"/>
      <c r="BO105" s="179"/>
      <c r="BP105" s="179"/>
      <c r="BQ105" s="179"/>
      <c r="BR105" s="179"/>
      <c r="BS105" s="179"/>
      <c r="BT105" s="179"/>
      <c r="BU105" s="179"/>
      <c r="BV105" s="179"/>
      <c r="BW105" s="179"/>
      <c r="BX105" s="179"/>
      <c r="BY105" s="179"/>
      <c r="BZ105" s="179"/>
      <c r="CA105" s="179"/>
      <c r="CB105" s="179"/>
      <c r="CC105" s="179"/>
      <c r="CD105" s="179"/>
      <c r="CE105" s="179"/>
      <c r="CF105" s="179"/>
      <c r="CG105" s="179"/>
      <c r="CH105" s="179"/>
      <c r="CI105" s="179"/>
      <c r="CJ105" s="179"/>
      <c r="CK105" s="179"/>
      <c r="CL105" s="179"/>
      <c r="CM105" s="179"/>
      <c r="CN105" s="179"/>
      <c r="CO105" s="179"/>
      <c r="CP105" s="179"/>
      <c r="CQ105" s="179"/>
      <c r="CR105" s="179"/>
      <c r="CS105" s="179"/>
      <c r="CT105" s="179"/>
      <c r="CU105" s="179"/>
      <c r="CV105" s="179"/>
      <c r="CW105" s="179"/>
      <c r="CX105" s="179"/>
      <c r="CY105" s="179"/>
      <c r="CZ105" s="179"/>
      <c r="DA105" s="179"/>
    </row>
    <row r="106" spans="1:105" s="38" customFormat="1" ht="15" customHeight="1" x14ac:dyDescent="0.2">
      <c r="A106" s="180"/>
      <c r="B106" s="180"/>
      <c r="C106" s="180"/>
      <c r="D106" s="180"/>
      <c r="E106" s="180"/>
      <c r="F106" s="180"/>
      <c r="G106" s="180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  <c r="AS106" s="181"/>
      <c r="AT106" s="181"/>
      <c r="AU106" s="181"/>
      <c r="AV106" s="181"/>
      <c r="AW106" s="181"/>
      <c r="AX106" s="181"/>
      <c r="AY106" s="181"/>
      <c r="AZ106" s="181"/>
      <c r="BA106" s="181"/>
      <c r="BB106" s="181"/>
      <c r="BC106" s="181"/>
      <c r="BD106" s="179"/>
      <c r="BE106" s="179"/>
      <c r="BF106" s="179"/>
      <c r="BG106" s="179"/>
      <c r="BH106" s="179"/>
      <c r="BI106" s="179"/>
      <c r="BJ106" s="179"/>
      <c r="BK106" s="179"/>
      <c r="BL106" s="179"/>
      <c r="BM106" s="179"/>
      <c r="BN106" s="179"/>
      <c r="BO106" s="179"/>
      <c r="BP106" s="179"/>
      <c r="BQ106" s="179"/>
      <c r="BR106" s="179"/>
      <c r="BS106" s="179"/>
      <c r="BT106" s="179"/>
      <c r="BU106" s="179"/>
      <c r="BV106" s="179"/>
      <c r="BW106" s="179"/>
      <c r="BX106" s="179"/>
      <c r="BY106" s="179"/>
      <c r="BZ106" s="179"/>
      <c r="CA106" s="179"/>
      <c r="CB106" s="179"/>
      <c r="CC106" s="179"/>
      <c r="CD106" s="179"/>
      <c r="CE106" s="179"/>
      <c r="CF106" s="179"/>
      <c r="CG106" s="179"/>
      <c r="CH106" s="179"/>
      <c r="CI106" s="179"/>
      <c r="CJ106" s="179"/>
      <c r="CK106" s="179"/>
      <c r="CL106" s="179"/>
      <c r="CM106" s="179"/>
      <c r="CN106" s="179"/>
      <c r="CO106" s="179"/>
      <c r="CP106" s="179"/>
      <c r="CQ106" s="179"/>
      <c r="CR106" s="179"/>
      <c r="CS106" s="179"/>
      <c r="CT106" s="179"/>
      <c r="CU106" s="179"/>
      <c r="CV106" s="179"/>
      <c r="CW106" s="179"/>
      <c r="CX106" s="179"/>
      <c r="CY106" s="179"/>
      <c r="CZ106" s="179"/>
      <c r="DA106" s="179"/>
    </row>
    <row r="107" spans="1:105" s="38" customFormat="1" ht="15" customHeight="1" x14ac:dyDescent="0.2">
      <c r="A107" s="180"/>
      <c r="B107" s="180"/>
      <c r="C107" s="180"/>
      <c r="D107" s="180"/>
      <c r="E107" s="180"/>
      <c r="F107" s="180"/>
      <c r="G107" s="180"/>
      <c r="H107" s="183" t="s">
        <v>231</v>
      </c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  <c r="AD107" s="183"/>
      <c r="AE107" s="183"/>
      <c r="AF107" s="183"/>
      <c r="AG107" s="183"/>
      <c r="AH107" s="183"/>
      <c r="AI107" s="183"/>
      <c r="AJ107" s="183"/>
      <c r="AK107" s="183"/>
      <c r="AL107" s="183"/>
      <c r="AM107" s="183"/>
      <c r="AN107" s="183"/>
      <c r="AO107" s="183"/>
      <c r="AP107" s="183"/>
      <c r="AQ107" s="183"/>
      <c r="AR107" s="183"/>
      <c r="AS107" s="183"/>
      <c r="AT107" s="183"/>
      <c r="AU107" s="183"/>
      <c r="AV107" s="183"/>
      <c r="AW107" s="183"/>
      <c r="AX107" s="183"/>
      <c r="AY107" s="183"/>
      <c r="AZ107" s="183"/>
      <c r="BA107" s="183"/>
      <c r="BB107" s="183"/>
      <c r="BC107" s="184"/>
      <c r="BD107" s="179"/>
      <c r="BE107" s="179"/>
      <c r="BF107" s="179"/>
      <c r="BG107" s="179"/>
      <c r="BH107" s="179"/>
      <c r="BI107" s="179"/>
      <c r="BJ107" s="179"/>
      <c r="BK107" s="179"/>
      <c r="BL107" s="179"/>
      <c r="BM107" s="179"/>
      <c r="BN107" s="179"/>
      <c r="BO107" s="179"/>
      <c r="BP107" s="179"/>
      <c r="BQ107" s="179"/>
      <c r="BR107" s="179"/>
      <c r="BS107" s="179"/>
      <c r="BT107" s="179"/>
      <c r="BU107" s="179"/>
      <c r="BV107" s="179"/>
      <c r="BW107" s="179"/>
      <c r="BX107" s="179"/>
      <c r="BY107" s="179"/>
      <c r="BZ107" s="179"/>
      <c r="CA107" s="179"/>
      <c r="CB107" s="179"/>
      <c r="CC107" s="179"/>
      <c r="CD107" s="179"/>
      <c r="CE107" s="179"/>
      <c r="CF107" s="179"/>
      <c r="CG107" s="179"/>
      <c r="CH107" s="179"/>
      <c r="CI107" s="179"/>
      <c r="CJ107" s="179"/>
      <c r="CK107" s="179"/>
      <c r="CL107" s="179"/>
      <c r="CM107" s="179"/>
      <c r="CN107" s="179"/>
      <c r="CO107" s="179"/>
      <c r="CP107" s="179"/>
      <c r="CQ107" s="179"/>
      <c r="CR107" s="179"/>
      <c r="CS107" s="179"/>
      <c r="CT107" s="179"/>
      <c r="CU107" s="179"/>
      <c r="CV107" s="179"/>
      <c r="CW107" s="179"/>
      <c r="CX107" s="179"/>
      <c r="CY107" s="179"/>
      <c r="CZ107" s="179"/>
      <c r="DA107" s="179"/>
    </row>
    <row r="108" spans="1:105" ht="10.5" customHeight="1" x14ac:dyDescent="0.25"/>
    <row r="109" spans="1:105" s="33" customFormat="1" ht="14.25" x14ac:dyDescent="0.2">
      <c r="A109" s="198" t="s">
        <v>290</v>
      </c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  <c r="AO109" s="198"/>
      <c r="AP109" s="198"/>
      <c r="AQ109" s="198"/>
      <c r="AR109" s="198"/>
      <c r="AS109" s="198"/>
      <c r="AT109" s="198"/>
      <c r="AU109" s="198"/>
      <c r="AV109" s="198"/>
      <c r="AW109" s="198"/>
      <c r="AX109" s="198"/>
      <c r="AY109" s="198"/>
      <c r="AZ109" s="19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  <c r="BZ109" s="198"/>
      <c r="CA109" s="198"/>
      <c r="CB109" s="198"/>
      <c r="CC109" s="198"/>
      <c r="CD109" s="198"/>
      <c r="CE109" s="198"/>
      <c r="CF109" s="198"/>
      <c r="CG109" s="198"/>
      <c r="CH109" s="198"/>
      <c r="CI109" s="198"/>
      <c r="CJ109" s="198"/>
      <c r="CK109" s="198"/>
      <c r="CL109" s="198"/>
      <c r="CM109" s="198"/>
      <c r="CN109" s="198"/>
      <c r="CO109" s="198"/>
      <c r="CP109" s="198"/>
      <c r="CQ109" s="198"/>
      <c r="CR109" s="198"/>
      <c r="CS109" s="198"/>
      <c r="CT109" s="198"/>
      <c r="CU109" s="198"/>
      <c r="CV109" s="198"/>
      <c r="CW109" s="198"/>
      <c r="CX109" s="198"/>
      <c r="CY109" s="198"/>
      <c r="CZ109" s="198"/>
      <c r="DA109" s="198"/>
    </row>
    <row r="110" spans="1:105" ht="10.5" customHeight="1" x14ac:dyDescent="0.25"/>
    <row r="111" spans="1:105" s="36" customFormat="1" ht="45" customHeight="1" x14ac:dyDescent="0.2">
      <c r="A111" s="186" t="s">
        <v>220</v>
      </c>
      <c r="B111" s="187"/>
      <c r="C111" s="187"/>
      <c r="D111" s="187"/>
      <c r="E111" s="187"/>
      <c r="F111" s="187"/>
      <c r="G111" s="188"/>
      <c r="H111" s="186" t="s">
        <v>55</v>
      </c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8"/>
      <c r="AP111" s="186" t="s">
        <v>291</v>
      </c>
      <c r="AQ111" s="187"/>
      <c r="AR111" s="187"/>
      <c r="AS111" s="187"/>
      <c r="AT111" s="187"/>
      <c r="AU111" s="187"/>
      <c r="AV111" s="187"/>
      <c r="AW111" s="187"/>
      <c r="AX111" s="187"/>
      <c r="AY111" s="187"/>
      <c r="AZ111" s="187"/>
      <c r="BA111" s="187"/>
      <c r="BB111" s="187"/>
      <c r="BC111" s="187"/>
      <c r="BD111" s="187"/>
      <c r="BE111" s="188"/>
      <c r="BF111" s="186" t="s">
        <v>292</v>
      </c>
      <c r="BG111" s="187"/>
      <c r="BH111" s="187"/>
      <c r="BI111" s="187"/>
      <c r="BJ111" s="187"/>
      <c r="BK111" s="187"/>
      <c r="BL111" s="187"/>
      <c r="BM111" s="187"/>
      <c r="BN111" s="187"/>
      <c r="BO111" s="187"/>
      <c r="BP111" s="187"/>
      <c r="BQ111" s="187"/>
      <c r="BR111" s="187"/>
      <c r="BS111" s="187"/>
      <c r="BT111" s="187"/>
      <c r="BU111" s="188"/>
      <c r="BV111" s="186" t="s">
        <v>293</v>
      </c>
      <c r="BW111" s="187"/>
      <c r="BX111" s="187"/>
      <c r="BY111" s="187"/>
      <c r="BZ111" s="187"/>
      <c r="CA111" s="187"/>
      <c r="CB111" s="187"/>
      <c r="CC111" s="187"/>
      <c r="CD111" s="187"/>
      <c r="CE111" s="187"/>
      <c r="CF111" s="187"/>
      <c r="CG111" s="187"/>
      <c r="CH111" s="187"/>
      <c r="CI111" s="187"/>
      <c r="CJ111" s="187"/>
      <c r="CK111" s="188"/>
      <c r="CL111" s="186" t="s">
        <v>294</v>
      </c>
      <c r="CM111" s="187"/>
      <c r="CN111" s="187"/>
      <c r="CO111" s="187"/>
      <c r="CP111" s="187"/>
      <c r="CQ111" s="187"/>
      <c r="CR111" s="187"/>
      <c r="CS111" s="187"/>
      <c r="CT111" s="187"/>
      <c r="CU111" s="187"/>
      <c r="CV111" s="187"/>
      <c r="CW111" s="187"/>
      <c r="CX111" s="187"/>
      <c r="CY111" s="187"/>
      <c r="CZ111" s="187"/>
      <c r="DA111" s="188"/>
    </row>
    <row r="112" spans="1:105" s="37" customFormat="1" ht="12.75" x14ac:dyDescent="0.2">
      <c r="A112" s="185">
        <v>1</v>
      </c>
      <c r="B112" s="185"/>
      <c r="C112" s="185"/>
      <c r="D112" s="185"/>
      <c r="E112" s="185"/>
      <c r="F112" s="185"/>
      <c r="G112" s="185"/>
      <c r="H112" s="185">
        <v>2</v>
      </c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85"/>
      <c r="AG112" s="185"/>
      <c r="AH112" s="185"/>
      <c r="AI112" s="185"/>
      <c r="AJ112" s="185"/>
      <c r="AK112" s="185"/>
      <c r="AL112" s="185"/>
      <c r="AM112" s="185"/>
      <c r="AN112" s="185"/>
      <c r="AO112" s="185"/>
      <c r="AP112" s="185">
        <v>4</v>
      </c>
      <c r="AQ112" s="185"/>
      <c r="AR112" s="185"/>
      <c r="AS112" s="185"/>
      <c r="AT112" s="185"/>
      <c r="AU112" s="185"/>
      <c r="AV112" s="185"/>
      <c r="AW112" s="185"/>
      <c r="AX112" s="185"/>
      <c r="AY112" s="185"/>
      <c r="AZ112" s="185"/>
      <c r="BA112" s="185"/>
      <c r="BB112" s="185"/>
      <c r="BC112" s="185"/>
      <c r="BD112" s="185"/>
      <c r="BE112" s="185"/>
      <c r="BF112" s="185">
        <v>5</v>
      </c>
      <c r="BG112" s="185"/>
      <c r="BH112" s="185"/>
      <c r="BI112" s="185"/>
      <c r="BJ112" s="185"/>
      <c r="BK112" s="185"/>
      <c r="BL112" s="185"/>
      <c r="BM112" s="185"/>
      <c r="BN112" s="185"/>
      <c r="BO112" s="185"/>
      <c r="BP112" s="185"/>
      <c r="BQ112" s="185"/>
      <c r="BR112" s="185"/>
      <c r="BS112" s="185"/>
      <c r="BT112" s="185"/>
      <c r="BU112" s="185"/>
      <c r="BV112" s="185">
        <v>6</v>
      </c>
      <c r="BW112" s="185"/>
      <c r="BX112" s="185"/>
      <c r="BY112" s="185"/>
      <c r="BZ112" s="185"/>
      <c r="CA112" s="185"/>
      <c r="CB112" s="185"/>
      <c r="CC112" s="185"/>
      <c r="CD112" s="185"/>
      <c r="CE112" s="185"/>
      <c r="CF112" s="185"/>
      <c r="CG112" s="185"/>
      <c r="CH112" s="185"/>
      <c r="CI112" s="185"/>
      <c r="CJ112" s="185"/>
      <c r="CK112" s="185"/>
      <c r="CL112" s="185">
        <v>6</v>
      </c>
      <c r="CM112" s="185"/>
      <c r="CN112" s="185"/>
      <c r="CO112" s="185"/>
      <c r="CP112" s="185"/>
      <c r="CQ112" s="185"/>
      <c r="CR112" s="185"/>
      <c r="CS112" s="185"/>
      <c r="CT112" s="185"/>
      <c r="CU112" s="185"/>
      <c r="CV112" s="185"/>
      <c r="CW112" s="185"/>
      <c r="CX112" s="185"/>
      <c r="CY112" s="185"/>
      <c r="CZ112" s="185"/>
      <c r="DA112" s="185"/>
    </row>
    <row r="113" spans="1:105" s="38" customFormat="1" ht="15" customHeight="1" x14ac:dyDescent="0.2">
      <c r="A113" s="180"/>
      <c r="B113" s="180"/>
      <c r="C113" s="180"/>
      <c r="D113" s="180"/>
      <c r="E113" s="180"/>
      <c r="F113" s="180"/>
      <c r="G113" s="180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  <c r="AM113" s="181"/>
      <c r="AN113" s="181"/>
      <c r="AO113" s="181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79"/>
      <c r="AZ113" s="179"/>
      <c r="BA113" s="179"/>
      <c r="BB113" s="179"/>
      <c r="BC113" s="179"/>
      <c r="BD113" s="179"/>
      <c r="BE113" s="179"/>
      <c r="BF113" s="179"/>
      <c r="BG113" s="179"/>
      <c r="BH113" s="179"/>
      <c r="BI113" s="179"/>
      <c r="BJ113" s="179"/>
      <c r="BK113" s="179"/>
      <c r="BL113" s="179"/>
      <c r="BM113" s="179"/>
      <c r="BN113" s="179"/>
      <c r="BO113" s="179"/>
      <c r="BP113" s="179"/>
      <c r="BQ113" s="179"/>
      <c r="BR113" s="179"/>
      <c r="BS113" s="179"/>
      <c r="BT113" s="179"/>
      <c r="BU113" s="179"/>
      <c r="BV113" s="179"/>
      <c r="BW113" s="179"/>
      <c r="BX113" s="179"/>
      <c r="BY113" s="179"/>
      <c r="BZ113" s="179"/>
      <c r="CA113" s="179"/>
      <c r="CB113" s="179"/>
      <c r="CC113" s="179"/>
      <c r="CD113" s="179"/>
      <c r="CE113" s="179"/>
      <c r="CF113" s="179"/>
      <c r="CG113" s="179"/>
      <c r="CH113" s="179"/>
      <c r="CI113" s="179"/>
      <c r="CJ113" s="179"/>
      <c r="CK113" s="179"/>
      <c r="CL113" s="179"/>
      <c r="CM113" s="179"/>
      <c r="CN113" s="179"/>
      <c r="CO113" s="179"/>
      <c r="CP113" s="179"/>
      <c r="CQ113" s="179"/>
      <c r="CR113" s="179"/>
      <c r="CS113" s="179"/>
      <c r="CT113" s="179"/>
      <c r="CU113" s="179"/>
      <c r="CV113" s="179"/>
      <c r="CW113" s="179"/>
      <c r="CX113" s="179"/>
      <c r="CY113" s="179"/>
      <c r="CZ113" s="179"/>
      <c r="DA113" s="179"/>
    </row>
    <row r="114" spans="1:105" s="38" customFormat="1" ht="15" customHeight="1" x14ac:dyDescent="0.2">
      <c r="A114" s="180"/>
      <c r="B114" s="180"/>
      <c r="C114" s="180"/>
      <c r="D114" s="180"/>
      <c r="E114" s="180"/>
      <c r="F114" s="180"/>
      <c r="G114" s="180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1"/>
      <c r="AO114" s="181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  <c r="BI114" s="179"/>
      <c r="BJ114" s="179"/>
      <c r="BK114" s="179"/>
      <c r="BL114" s="179"/>
      <c r="BM114" s="179"/>
      <c r="BN114" s="179"/>
      <c r="BO114" s="179"/>
      <c r="BP114" s="179"/>
      <c r="BQ114" s="179"/>
      <c r="BR114" s="179"/>
      <c r="BS114" s="179"/>
      <c r="BT114" s="179"/>
      <c r="BU114" s="179"/>
      <c r="BV114" s="179"/>
      <c r="BW114" s="179"/>
      <c r="BX114" s="179"/>
      <c r="BY114" s="179"/>
      <c r="BZ114" s="179"/>
      <c r="CA114" s="179"/>
      <c r="CB114" s="179"/>
      <c r="CC114" s="179"/>
      <c r="CD114" s="179"/>
      <c r="CE114" s="179"/>
      <c r="CF114" s="179"/>
      <c r="CG114" s="179"/>
      <c r="CH114" s="179"/>
      <c r="CI114" s="179"/>
      <c r="CJ114" s="179"/>
      <c r="CK114" s="179"/>
      <c r="CL114" s="179"/>
      <c r="CM114" s="179"/>
      <c r="CN114" s="179"/>
      <c r="CO114" s="179"/>
      <c r="CP114" s="179"/>
      <c r="CQ114" s="179"/>
      <c r="CR114" s="179"/>
      <c r="CS114" s="179"/>
      <c r="CT114" s="179"/>
      <c r="CU114" s="179"/>
      <c r="CV114" s="179"/>
      <c r="CW114" s="179"/>
      <c r="CX114" s="179"/>
      <c r="CY114" s="179"/>
      <c r="CZ114" s="179"/>
      <c r="DA114" s="179"/>
    </row>
    <row r="115" spans="1:105" s="38" customFormat="1" ht="15" customHeight="1" x14ac:dyDescent="0.2">
      <c r="A115" s="180"/>
      <c r="B115" s="180"/>
      <c r="C115" s="180"/>
      <c r="D115" s="180"/>
      <c r="E115" s="180"/>
      <c r="F115" s="180"/>
      <c r="G115" s="180"/>
      <c r="H115" s="182" t="s">
        <v>231</v>
      </c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4"/>
      <c r="AP115" s="179" t="s">
        <v>232</v>
      </c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 t="s">
        <v>232</v>
      </c>
      <c r="BG115" s="179"/>
      <c r="BH115" s="179"/>
      <c r="BI115" s="179"/>
      <c r="BJ115" s="179"/>
      <c r="BK115" s="179"/>
      <c r="BL115" s="179"/>
      <c r="BM115" s="179"/>
      <c r="BN115" s="179"/>
      <c r="BO115" s="179"/>
      <c r="BP115" s="179"/>
      <c r="BQ115" s="179"/>
      <c r="BR115" s="179"/>
      <c r="BS115" s="179"/>
      <c r="BT115" s="179"/>
      <c r="BU115" s="179"/>
      <c r="BV115" s="179" t="s">
        <v>232</v>
      </c>
      <c r="BW115" s="179"/>
      <c r="BX115" s="179"/>
      <c r="BY115" s="179"/>
      <c r="BZ115" s="179"/>
      <c r="CA115" s="179"/>
      <c r="CB115" s="179"/>
      <c r="CC115" s="179"/>
      <c r="CD115" s="179"/>
      <c r="CE115" s="179"/>
      <c r="CF115" s="179"/>
      <c r="CG115" s="179"/>
      <c r="CH115" s="179"/>
      <c r="CI115" s="179"/>
      <c r="CJ115" s="179"/>
      <c r="CK115" s="179"/>
      <c r="CL115" s="179"/>
      <c r="CM115" s="179"/>
      <c r="CN115" s="179"/>
      <c r="CO115" s="179"/>
      <c r="CP115" s="179"/>
      <c r="CQ115" s="179"/>
      <c r="CR115" s="179"/>
      <c r="CS115" s="179"/>
      <c r="CT115" s="179"/>
      <c r="CU115" s="179"/>
      <c r="CV115" s="179"/>
      <c r="CW115" s="179"/>
      <c r="CX115" s="179"/>
      <c r="CY115" s="179"/>
      <c r="CZ115" s="179"/>
      <c r="DA115" s="179"/>
    </row>
    <row r="117" spans="1:105" s="33" customFormat="1" ht="14.25" x14ac:dyDescent="0.2">
      <c r="A117" s="198" t="s">
        <v>295</v>
      </c>
      <c r="B117" s="198"/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/>
      <c r="AP117" s="198"/>
      <c r="AQ117" s="198"/>
      <c r="AR117" s="198"/>
      <c r="AS117" s="198"/>
      <c r="AT117" s="198"/>
      <c r="AU117" s="198"/>
      <c r="AV117" s="198"/>
      <c r="AW117" s="198"/>
      <c r="AX117" s="198"/>
      <c r="AY117" s="198"/>
      <c r="AZ117" s="19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  <c r="BZ117" s="198"/>
      <c r="CA117" s="198"/>
      <c r="CB117" s="198"/>
      <c r="CC117" s="198"/>
      <c r="CD117" s="198"/>
      <c r="CE117" s="198"/>
      <c r="CF117" s="198"/>
      <c r="CG117" s="198"/>
      <c r="CH117" s="198"/>
      <c r="CI117" s="198"/>
      <c r="CJ117" s="198"/>
      <c r="CK117" s="198"/>
      <c r="CL117" s="198"/>
      <c r="CM117" s="198"/>
      <c r="CN117" s="198"/>
      <c r="CO117" s="198"/>
      <c r="CP117" s="198"/>
      <c r="CQ117" s="198"/>
      <c r="CR117" s="198"/>
      <c r="CS117" s="198"/>
      <c r="CT117" s="198"/>
      <c r="CU117" s="198"/>
      <c r="CV117" s="198"/>
      <c r="CW117" s="198"/>
      <c r="CX117" s="198"/>
      <c r="CY117" s="198"/>
      <c r="CZ117" s="198"/>
      <c r="DA117" s="198"/>
    </row>
    <row r="118" spans="1:105" ht="10.5" customHeight="1" x14ac:dyDescent="0.25"/>
    <row r="119" spans="1:105" s="36" customFormat="1" ht="45" customHeight="1" x14ac:dyDescent="0.2">
      <c r="A119" s="190" t="s">
        <v>220</v>
      </c>
      <c r="B119" s="191"/>
      <c r="C119" s="191"/>
      <c r="D119" s="191"/>
      <c r="E119" s="191"/>
      <c r="F119" s="191"/>
      <c r="G119" s="192"/>
      <c r="H119" s="190" t="s">
        <v>55</v>
      </c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91"/>
      <c r="AL119" s="191"/>
      <c r="AM119" s="191"/>
      <c r="AN119" s="191"/>
      <c r="AO119" s="191"/>
      <c r="AP119" s="191"/>
      <c r="AQ119" s="191"/>
      <c r="AR119" s="191"/>
      <c r="AS119" s="191"/>
      <c r="AT119" s="191"/>
      <c r="AU119" s="191"/>
      <c r="AV119" s="191"/>
      <c r="AW119" s="191"/>
      <c r="AX119" s="191"/>
      <c r="AY119" s="191"/>
      <c r="AZ119" s="191"/>
      <c r="BA119" s="191"/>
      <c r="BB119" s="191"/>
      <c r="BC119" s="192"/>
      <c r="BD119" s="190" t="s">
        <v>296</v>
      </c>
      <c r="BE119" s="191"/>
      <c r="BF119" s="191"/>
      <c r="BG119" s="191"/>
      <c r="BH119" s="191"/>
      <c r="BI119" s="191"/>
      <c r="BJ119" s="191"/>
      <c r="BK119" s="191"/>
      <c r="BL119" s="191"/>
      <c r="BM119" s="191"/>
      <c r="BN119" s="191"/>
      <c r="BO119" s="191"/>
      <c r="BP119" s="191"/>
      <c r="BQ119" s="191"/>
      <c r="BR119" s="191"/>
      <c r="BS119" s="192"/>
      <c r="BT119" s="190" t="s">
        <v>297</v>
      </c>
      <c r="BU119" s="191"/>
      <c r="BV119" s="191"/>
      <c r="BW119" s="191"/>
      <c r="BX119" s="191"/>
      <c r="BY119" s="191"/>
      <c r="BZ119" s="191"/>
      <c r="CA119" s="191"/>
      <c r="CB119" s="191"/>
      <c r="CC119" s="191"/>
      <c r="CD119" s="191"/>
      <c r="CE119" s="191"/>
      <c r="CF119" s="191"/>
      <c r="CG119" s="191"/>
      <c r="CH119" s="191"/>
      <c r="CI119" s="192"/>
      <c r="CJ119" s="190" t="s">
        <v>298</v>
      </c>
      <c r="CK119" s="191"/>
      <c r="CL119" s="191"/>
      <c r="CM119" s="191"/>
      <c r="CN119" s="191"/>
      <c r="CO119" s="191"/>
      <c r="CP119" s="191"/>
      <c r="CQ119" s="191"/>
      <c r="CR119" s="191"/>
      <c r="CS119" s="191"/>
      <c r="CT119" s="191"/>
      <c r="CU119" s="191"/>
      <c r="CV119" s="191"/>
      <c r="CW119" s="191"/>
      <c r="CX119" s="191"/>
      <c r="CY119" s="191"/>
      <c r="CZ119" s="191"/>
      <c r="DA119" s="192"/>
    </row>
    <row r="120" spans="1:105" s="37" customFormat="1" ht="12.75" x14ac:dyDescent="0.2">
      <c r="A120" s="185">
        <v>1</v>
      </c>
      <c r="B120" s="185"/>
      <c r="C120" s="185"/>
      <c r="D120" s="185"/>
      <c r="E120" s="185"/>
      <c r="F120" s="185"/>
      <c r="G120" s="185"/>
      <c r="H120" s="185">
        <v>2</v>
      </c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85"/>
      <c r="AG120" s="185"/>
      <c r="AH120" s="185"/>
      <c r="AI120" s="185"/>
      <c r="AJ120" s="185"/>
      <c r="AK120" s="185"/>
      <c r="AL120" s="185"/>
      <c r="AM120" s="185"/>
      <c r="AN120" s="185"/>
      <c r="AO120" s="185"/>
      <c r="AP120" s="185"/>
      <c r="AQ120" s="185"/>
      <c r="AR120" s="185"/>
      <c r="AS120" s="185"/>
      <c r="AT120" s="185"/>
      <c r="AU120" s="185"/>
      <c r="AV120" s="185"/>
      <c r="AW120" s="185"/>
      <c r="AX120" s="185"/>
      <c r="AY120" s="185"/>
      <c r="AZ120" s="185"/>
      <c r="BA120" s="185"/>
      <c r="BB120" s="185"/>
      <c r="BC120" s="185"/>
      <c r="BD120" s="185">
        <v>4</v>
      </c>
      <c r="BE120" s="185"/>
      <c r="BF120" s="185"/>
      <c r="BG120" s="185"/>
      <c r="BH120" s="185"/>
      <c r="BI120" s="185"/>
      <c r="BJ120" s="185"/>
      <c r="BK120" s="185"/>
      <c r="BL120" s="185"/>
      <c r="BM120" s="185"/>
      <c r="BN120" s="185"/>
      <c r="BO120" s="185"/>
      <c r="BP120" s="185"/>
      <c r="BQ120" s="185"/>
      <c r="BR120" s="185"/>
      <c r="BS120" s="185"/>
      <c r="BT120" s="185">
        <v>5</v>
      </c>
      <c r="BU120" s="185"/>
      <c r="BV120" s="185"/>
      <c r="BW120" s="185"/>
      <c r="BX120" s="185"/>
      <c r="BY120" s="185"/>
      <c r="BZ120" s="185"/>
      <c r="CA120" s="185"/>
      <c r="CB120" s="185"/>
      <c r="CC120" s="185"/>
      <c r="CD120" s="185"/>
      <c r="CE120" s="185"/>
      <c r="CF120" s="185"/>
      <c r="CG120" s="185"/>
      <c r="CH120" s="185"/>
      <c r="CI120" s="185"/>
      <c r="CJ120" s="185">
        <v>6</v>
      </c>
      <c r="CK120" s="185"/>
      <c r="CL120" s="185"/>
      <c r="CM120" s="185"/>
      <c r="CN120" s="185"/>
      <c r="CO120" s="185"/>
      <c r="CP120" s="185"/>
      <c r="CQ120" s="185"/>
      <c r="CR120" s="185"/>
      <c r="CS120" s="185"/>
      <c r="CT120" s="185"/>
      <c r="CU120" s="185"/>
      <c r="CV120" s="185"/>
      <c r="CW120" s="185"/>
      <c r="CX120" s="185"/>
      <c r="CY120" s="185"/>
      <c r="CZ120" s="185"/>
      <c r="DA120" s="185"/>
    </row>
    <row r="121" spans="1:105" s="38" customFormat="1" ht="15" customHeight="1" x14ac:dyDescent="0.2">
      <c r="A121" s="180"/>
      <c r="B121" s="180"/>
      <c r="C121" s="180"/>
      <c r="D121" s="180"/>
      <c r="E121" s="180"/>
      <c r="F121" s="180"/>
      <c r="G121" s="180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1"/>
      <c r="AP121" s="181"/>
      <c r="AQ121" s="181"/>
      <c r="AR121" s="181"/>
      <c r="AS121" s="181"/>
      <c r="AT121" s="181"/>
      <c r="AU121" s="181"/>
      <c r="AV121" s="181"/>
      <c r="AW121" s="181"/>
      <c r="AX121" s="181"/>
      <c r="AY121" s="181"/>
      <c r="AZ121" s="181"/>
      <c r="BA121" s="181"/>
      <c r="BB121" s="181"/>
      <c r="BC121" s="181"/>
      <c r="BD121" s="179"/>
      <c r="BE121" s="179"/>
      <c r="BF121" s="179"/>
      <c r="BG121" s="179"/>
      <c r="BH121" s="179"/>
      <c r="BI121" s="179"/>
      <c r="BJ121" s="179"/>
      <c r="BK121" s="179"/>
      <c r="BL121" s="179"/>
      <c r="BM121" s="179"/>
      <c r="BN121" s="179"/>
      <c r="BO121" s="179"/>
      <c r="BP121" s="179"/>
      <c r="BQ121" s="179"/>
      <c r="BR121" s="179"/>
      <c r="BS121" s="179"/>
      <c r="BT121" s="179"/>
      <c r="BU121" s="179"/>
      <c r="BV121" s="179"/>
      <c r="BW121" s="179"/>
      <c r="BX121" s="179"/>
      <c r="BY121" s="179"/>
      <c r="BZ121" s="179"/>
      <c r="CA121" s="179"/>
      <c r="CB121" s="179"/>
      <c r="CC121" s="179"/>
      <c r="CD121" s="179"/>
      <c r="CE121" s="179"/>
      <c r="CF121" s="179"/>
      <c r="CG121" s="179"/>
      <c r="CH121" s="179"/>
      <c r="CI121" s="179"/>
      <c r="CJ121" s="179"/>
      <c r="CK121" s="179"/>
      <c r="CL121" s="179"/>
      <c r="CM121" s="179"/>
      <c r="CN121" s="179"/>
      <c r="CO121" s="179"/>
      <c r="CP121" s="179"/>
      <c r="CQ121" s="179"/>
      <c r="CR121" s="179"/>
      <c r="CS121" s="179"/>
      <c r="CT121" s="179"/>
      <c r="CU121" s="179"/>
      <c r="CV121" s="179"/>
      <c r="CW121" s="179"/>
      <c r="CX121" s="179"/>
      <c r="CY121" s="179"/>
      <c r="CZ121" s="179"/>
      <c r="DA121" s="179"/>
    </row>
    <row r="122" spans="1:105" s="38" customFormat="1" ht="15" customHeight="1" x14ac:dyDescent="0.2">
      <c r="A122" s="180"/>
      <c r="B122" s="180"/>
      <c r="C122" s="180"/>
      <c r="D122" s="180"/>
      <c r="E122" s="180"/>
      <c r="F122" s="180"/>
      <c r="G122" s="180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  <c r="AM122" s="181"/>
      <c r="AN122" s="181"/>
      <c r="AO122" s="181"/>
      <c r="AP122" s="181"/>
      <c r="AQ122" s="181"/>
      <c r="AR122" s="181"/>
      <c r="AS122" s="181"/>
      <c r="AT122" s="181"/>
      <c r="AU122" s="181"/>
      <c r="AV122" s="181"/>
      <c r="AW122" s="181"/>
      <c r="AX122" s="181"/>
      <c r="AY122" s="181"/>
      <c r="AZ122" s="181"/>
      <c r="BA122" s="181"/>
      <c r="BB122" s="181"/>
      <c r="BC122" s="181"/>
      <c r="BD122" s="179"/>
      <c r="BE122" s="179"/>
      <c r="BF122" s="179"/>
      <c r="BG122" s="179"/>
      <c r="BH122" s="179"/>
      <c r="BI122" s="179"/>
      <c r="BJ122" s="179"/>
      <c r="BK122" s="179"/>
      <c r="BL122" s="179"/>
      <c r="BM122" s="179"/>
      <c r="BN122" s="179"/>
      <c r="BO122" s="179"/>
      <c r="BP122" s="179"/>
      <c r="BQ122" s="179"/>
      <c r="BR122" s="179"/>
      <c r="BS122" s="179"/>
      <c r="BT122" s="179"/>
      <c r="BU122" s="179"/>
      <c r="BV122" s="179"/>
      <c r="BW122" s="179"/>
      <c r="BX122" s="179"/>
      <c r="BY122" s="179"/>
      <c r="BZ122" s="179"/>
      <c r="CA122" s="179"/>
      <c r="CB122" s="179"/>
      <c r="CC122" s="179"/>
      <c r="CD122" s="179"/>
      <c r="CE122" s="179"/>
      <c r="CF122" s="179"/>
      <c r="CG122" s="179"/>
      <c r="CH122" s="179"/>
      <c r="CI122" s="179"/>
      <c r="CJ122" s="179"/>
      <c r="CK122" s="179"/>
      <c r="CL122" s="179"/>
      <c r="CM122" s="179"/>
      <c r="CN122" s="179"/>
      <c r="CO122" s="179"/>
      <c r="CP122" s="179"/>
      <c r="CQ122" s="179"/>
      <c r="CR122" s="179"/>
      <c r="CS122" s="179"/>
      <c r="CT122" s="179"/>
      <c r="CU122" s="179"/>
      <c r="CV122" s="179"/>
      <c r="CW122" s="179"/>
      <c r="CX122" s="179"/>
      <c r="CY122" s="179"/>
      <c r="CZ122" s="179"/>
      <c r="DA122" s="179"/>
    </row>
    <row r="123" spans="1:105" s="38" customFormat="1" ht="15" customHeight="1" x14ac:dyDescent="0.2">
      <c r="A123" s="180"/>
      <c r="B123" s="180"/>
      <c r="C123" s="180"/>
      <c r="D123" s="180"/>
      <c r="E123" s="180"/>
      <c r="F123" s="180"/>
      <c r="G123" s="180"/>
      <c r="H123" s="183" t="s">
        <v>231</v>
      </c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 s="183"/>
      <c r="AH123" s="183"/>
      <c r="AI123" s="183"/>
      <c r="AJ123" s="183"/>
      <c r="AK123" s="183"/>
      <c r="AL123" s="183"/>
      <c r="AM123" s="183"/>
      <c r="AN123" s="183"/>
      <c r="AO123" s="183"/>
      <c r="AP123" s="183"/>
      <c r="AQ123" s="183"/>
      <c r="AR123" s="183"/>
      <c r="AS123" s="183"/>
      <c r="AT123" s="183"/>
      <c r="AU123" s="183"/>
      <c r="AV123" s="183"/>
      <c r="AW123" s="183"/>
      <c r="AX123" s="183"/>
      <c r="AY123" s="183"/>
      <c r="AZ123" s="183"/>
      <c r="BA123" s="183"/>
      <c r="BB123" s="183"/>
      <c r="BC123" s="184"/>
      <c r="BD123" s="179" t="s">
        <v>232</v>
      </c>
      <c r="BE123" s="179"/>
      <c r="BF123" s="179"/>
      <c r="BG123" s="179"/>
      <c r="BH123" s="179"/>
      <c r="BI123" s="179"/>
      <c r="BJ123" s="179"/>
      <c r="BK123" s="179"/>
      <c r="BL123" s="179"/>
      <c r="BM123" s="179"/>
      <c r="BN123" s="179"/>
      <c r="BO123" s="179"/>
      <c r="BP123" s="179"/>
      <c r="BQ123" s="179"/>
      <c r="BR123" s="179"/>
      <c r="BS123" s="179"/>
      <c r="BT123" s="179" t="s">
        <v>232</v>
      </c>
      <c r="BU123" s="179"/>
      <c r="BV123" s="179"/>
      <c r="BW123" s="179"/>
      <c r="BX123" s="179"/>
      <c r="BY123" s="179"/>
      <c r="BZ123" s="179"/>
      <c r="CA123" s="179"/>
      <c r="CB123" s="179"/>
      <c r="CC123" s="179"/>
      <c r="CD123" s="179"/>
      <c r="CE123" s="179"/>
      <c r="CF123" s="179"/>
      <c r="CG123" s="179"/>
      <c r="CH123" s="179"/>
      <c r="CI123" s="179"/>
      <c r="CJ123" s="179" t="s">
        <v>232</v>
      </c>
      <c r="CK123" s="179"/>
      <c r="CL123" s="179"/>
      <c r="CM123" s="179"/>
      <c r="CN123" s="179"/>
      <c r="CO123" s="179"/>
      <c r="CP123" s="179"/>
      <c r="CQ123" s="179"/>
      <c r="CR123" s="179"/>
      <c r="CS123" s="179"/>
      <c r="CT123" s="179"/>
      <c r="CU123" s="179"/>
      <c r="CV123" s="179"/>
      <c r="CW123" s="179"/>
      <c r="CX123" s="179"/>
      <c r="CY123" s="179"/>
      <c r="CZ123" s="179"/>
      <c r="DA123" s="179"/>
    </row>
    <row r="125" spans="1:105" s="33" customFormat="1" ht="14.25" x14ac:dyDescent="0.2">
      <c r="A125" s="198" t="s">
        <v>299</v>
      </c>
      <c r="B125" s="198"/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98"/>
      <c r="R125" s="198"/>
      <c r="S125" s="198"/>
      <c r="T125" s="198"/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  <c r="AF125" s="198"/>
      <c r="AG125" s="198"/>
      <c r="AH125" s="198"/>
      <c r="AI125" s="198"/>
      <c r="AJ125" s="198"/>
      <c r="AK125" s="198"/>
      <c r="AL125" s="198"/>
      <c r="AM125" s="198"/>
      <c r="AN125" s="198"/>
      <c r="AO125" s="198"/>
      <c r="AP125" s="198"/>
      <c r="AQ125" s="198"/>
      <c r="AR125" s="198"/>
      <c r="AS125" s="198"/>
      <c r="AT125" s="198"/>
      <c r="AU125" s="198"/>
      <c r="AV125" s="198"/>
      <c r="AW125" s="198"/>
      <c r="AX125" s="198"/>
      <c r="AY125" s="198"/>
      <c r="AZ125" s="19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  <c r="BZ125" s="198"/>
      <c r="CA125" s="198"/>
      <c r="CB125" s="198"/>
      <c r="CC125" s="198"/>
      <c r="CD125" s="198"/>
      <c r="CE125" s="198"/>
      <c r="CF125" s="198"/>
      <c r="CG125" s="198"/>
      <c r="CH125" s="198"/>
      <c r="CI125" s="198"/>
      <c r="CJ125" s="198"/>
      <c r="CK125" s="198"/>
      <c r="CL125" s="198"/>
      <c r="CM125" s="198"/>
      <c r="CN125" s="198"/>
      <c r="CO125" s="198"/>
      <c r="CP125" s="198"/>
      <c r="CQ125" s="198"/>
      <c r="CR125" s="198"/>
      <c r="CS125" s="198"/>
      <c r="CT125" s="198"/>
      <c r="CU125" s="198"/>
      <c r="CV125" s="198"/>
      <c r="CW125" s="198"/>
      <c r="CX125" s="198"/>
      <c r="CY125" s="198"/>
      <c r="CZ125" s="198"/>
      <c r="DA125" s="198"/>
    </row>
    <row r="126" spans="1:105" ht="10.5" customHeight="1" x14ac:dyDescent="0.25"/>
    <row r="127" spans="1:105" s="36" customFormat="1" ht="45" customHeight="1" x14ac:dyDescent="0.2">
      <c r="A127" s="190" t="s">
        <v>220</v>
      </c>
      <c r="B127" s="191"/>
      <c r="C127" s="191"/>
      <c r="D127" s="191"/>
      <c r="E127" s="191"/>
      <c r="F127" s="191"/>
      <c r="G127" s="192"/>
      <c r="H127" s="190" t="s">
        <v>274</v>
      </c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  <c r="AF127" s="191"/>
      <c r="AG127" s="191"/>
      <c r="AH127" s="191"/>
      <c r="AI127" s="191"/>
      <c r="AJ127" s="191"/>
      <c r="AK127" s="191"/>
      <c r="AL127" s="191"/>
      <c r="AM127" s="191"/>
      <c r="AN127" s="191"/>
      <c r="AO127" s="191"/>
      <c r="AP127" s="191"/>
      <c r="AQ127" s="191"/>
      <c r="AR127" s="191"/>
      <c r="AS127" s="191"/>
      <c r="AT127" s="191"/>
      <c r="AU127" s="191"/>
      <c r="AV127" s="191"/>
      <c r="AW127" s="191"/>
      <c r="AX127" s="191"/>
      <c r="AY127" s="191"/>
      <c r="AZ127" s="191"/>
      <c r="BA127" s="191"/>
      <c r="BB127" s="191"/>
      <c r="BC127" s="192"/>
      <c r="BD127" s="190" t="s">
        <v>300</v>
      </c>
      <c r="BE127" s="191"/>
      <c r="BF127" s="191"/>
      <c r="BG127" s="191"/>
      <c r="BH127" s="191"/>
      <c r="BI127" s="191"/>
      <c r="BJ127" s="191"/>
      <c r="BK127" s="191"/>
      <c r="BL127" s="191"/>
      <c r="BM127" s="191"/>
      <c r="BN127" s="191"/>
      <c r="BO127" s="191"/>
      <c r="BP127" s="191"/>
      <c r="BQ127" s="191"/>
      <c r="BR127" s="191"/>
      <c r="BS127" s="192"/>
      <c r="BT127" s="190" t="s">
        <v>301</v>
      </c>
      <c r="BU127" s="191"/>
      <c r="BV127" s="191"/>
      <c r="BW127" s="191"/>
      <c r="BX127" s="191"/>
      <c r="BY127" s="191"/>
      <c r="BZ127" s="191"/>
      <c r="CA127" s="191"/>
      <c r="CB127" s="191"/>
      <c r="CC127" s="191"/>
      <c r="CD127" s="191"/>
      <c r="CE127" s="191"/>
      <c r="CF127" s="191"/>
      <c r="CG127" s="191"/>
      <c r="CH127" s="191"/>
      <c r="CI127" s="192"/>
      <c r="CJ127" s="190" t="s">
        <v>302</v>
      </c>
      <c r="CK127" s="191"/>
      <c r="CL127" s="191"/>
      <c r="CM127" s="191"/>
      <c r="CN127" s="191"/>
      <c r="CO127" s="191"/>
      <c r="CP127" s="191"/>
      <c r="CQ127" s="191"/>
      <c r="CR127" s="191"/>
      <c r="CS127" s="191"/>
      <c r="CT127" s="191"/>
      <c r="CU127" s="191"/>
      <c r="CV127" s="191"/>
      <c r="CW127" s="191"/>
      <c r="CX127" s="191"/>
      <c r="CY127" s="191"/>
      <c r="CZ127" s="191"/>
      <c r="DA127" s="192"/>
    </row>
    <row r="128" spans="1:105" s="37" customFormat="1" ht="12.75" x14ac:dyDescent="0.2">
      <c r="A128" s="185">
        <v>1</v>
      </c>
      <c r="B128" s="185"/>
      <c r="C128" s="185"/>
      <c r="D128" s="185"/>
      <c r="E128" s="185"/>
      <c r="F128" s="185"/>
      <c r="G128" s="185"/>
      <c r="H128" s="185">
        <v>2</v>
      </c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  <c r="AH128" s="185"/>
      <c r="AI128" s="185"/>
      <c r="AJ128" s="185"/>
      <c r="AK128" s="185"/>
      <c r="AL128" s="185"/>
      <c r="AM128" s="185"/>
      <c r="AN128" s="185"/>
      <c r="AO128" s="185"/>
      <c r="AP128" s="185"/>
      <c r="AQ128" s="185"/>
      <c r="AR128" s="185"/>
      <c r="AS128" s="185"/>
      <c r="AT128" s="185"/>
      <c r="AU128" s="185"/>
      <c r="AV128" s="185"/>
      <c r="AW128" s="185"/>
      <c r="AX128" s="185"/>
      <c r="AY128" s="185"/>
      <c r="AZ128" s="185"/>
      <c r="BA128" s="185"/>
      <c r="BB128" s="185"/>
      <c r="BC128" s="185"/>
      <c r="BD128" s="185">
        <v>3</v>
      </c>
      <c r="BE128" s="185"/>
      <c r="BF128" s="185"/>
      <c r="BG128" s="185"/>
      <c r="BH128" s="185"/>
      <c r="BI128" s="185"/>
      <c r="BJ128" s="185"/>
      <c r="BK128" s="185"/>
      <c r="BL128" s="185"/>
      <c r="BM128" s="185"/>
      <c r="BN128" s="185"/>
      <c r="BO128" s="185"/>
      <c r="BP128" s="185"/>
      <c r="BQ128" s="185"/>
      <c r="BR128" s="185"/>
      <c r="BS128" s="185"/>
      <c r="BT128" s="185">
        <v>4</v>
      </c>
      <c r="BU128" s="185"/>
      <c r="BV128" s="185"/>
      <c r="BW128" s="185"/>
      <c r="BX128" s="185"/>
      <c r="BY128" s="185"/>
      <c r="BZ128" s="185"/>
      <c r="CA128" s="185"/>
      <c r="CB128" s="185"/>
      <c r="CC128" s="185"/>
      <c r="CD128" s="185"/>
      <c r="CE128" s="185"/>
      <c r="CF128" s="185"/>
      <c r="CG128" s="185"/>
      <c r="CH128" s="185"/>
      <c r="CI128" s="185"/>
      <c r="CJ128" s="185">
        <v>5</v>
      </c>
      <c r="CK128" s="185"/>
      <c r="CL128" s="185"/>
      <c r="CM128" s="185"/>
      <c r="CN128" s="185"/>
      <c r="CO128" s="185"/>
      <c r="CP128" s="185"/>
      <c r="CQ128" s="185"/>
      <c r="CR128" s="185"/>
      <c r="CS128" s="185"/>
      <c r="CT128" s="185"/>
      <c r="CU128" s="185"/>
      <c r="CV128" s="185"/>
      <c r="CW128" s="185"/>
      <c r="CX128" s="185"/>
      <c r="CY128" s="185"/>
      <c r="CZ128" s="185"/>
      <c r="DA128" s="185"/>
    </row>
    <row r="129" spans="1:105" s="38" customFormat="1" ht="15" customHeight="1" x14ac:dyDescent="0.2">
      <c r="A129" s="180"/>
      <c r="B129" s="180"/>
      <c r="C129" s="180"/>
      <c r="D129" s="180"/>
      <c r="E129" s="180"/>
      <c r="F129" s="180"/>
      <c r="G129" s="180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181"/>
      <c r="AK129" s="181"/>
      <c r="AL129" s="181"/>
      <c r="AM129" s="181"/>
      <c r="AN129" s="181"/>
      <c r="AO129" s="181"/>
      <c r="AP129" s="181"/>
      <c r="AQ129" s="181"/>
      <c r="AR129" s="181"/>
      <c r="AS129" s="181"/>
      <c r="AT129" s="181"/>
      <c r="AU129" s="181"/>
      <c r="AV129" s="181"/>
      <c r="AW129" s="181"/>
      <c r="AX129" s="181"/>
      <c r="AY129" s="181"/>
      <c r="AZ129" s="181"/>
      <c r="BA129" s="181"/>
      <c r="BB129" s="181"/>
      <c r="BC129" s="181"/>
      <c r="BD129" s="179"/>
      <c r="BE129" s="179"/>
      <c r="BF129" s="179"/>
      <c r="BG129" s="179"/>
      <c r="BH129" s="179"/>
      <c r="BI129" s="179"/>
      <c r="BJ129" s="179"/>
      <c r="BK129" s="179"/>
      <c r="BL129" s="179"/>
      <c r="BM129" s="179"/>
      <c r="BN129" s="179"/>
      <c r="BO129" s="179"/>
      <c r="BP129" s="179"/>
      <c r="BQ129" s="179"/>
      <c r="BR129" s="179"/>
      <c r="BS129" s="179"/>
      <c r="BT129" s="179"/>
      <c r="BU129" s="179"/>
      <c r="BV129" s="179"/>
      <c r="BW129" s="179"/>
      <c r="BX129" s="179"/>
      <c r="BY129" s="179"/>
      <c r="BZ129" s="179"/>
      <c r="CA129" s="179"/>
      <c r="CB129" s="179"/>
      <c r="CC129" s="179"/>
      <c r="CD129" s="179"/>
      <c r="CE129" s="179"/>
      <c r="CF129" s="179"/>
      <c r="CG129" s="179"/>
      <c r="CH129" s="179"/>
      <c r="CI129" s="179"/>
      <c r="CJ129" s="179"/>
      <c r="CK129" s="179"/>
      <c r="CL129" s="179"/>
      <c r="CM129" s="179"/>
      <c r="CN129" s="179"/>
      <c r="CO129" s="179"/>
      <c r="CP129" s="179"/>
      <c r="CQ129" s="179"/>
      <c r="CR129" s="179"/>
      <c r="CS129" s="179"/>
      <c r="CT129" s="179"/>
      <c r="CU129" s="179"/>
      <c r="CV129" s="179"/>
      <c r="CW129" s="179"/>
      <c r="CX129" s="179"/>
      <c r="CY129" s="179"/>
      <c r="CZ129" s="179"/>
      <c r="DA129" s="179"/>
    </row>
    <row r="130" spans="1:105" s="38" customFormat="1" ht="15" customHeight="1" x14ac:dyDescent="0.2">
      <c r="A130" s="180"/>
      <c r="B130" s="180"/>
      <c r="C130" s="180"/>
      <c r="D130" s="180"/>
      <c r="E130" s="180"/>
      <c r="F130" s="180"/>
      <c r="G130" s="180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1"/>
      <c r="AJ130" s="181"/>
      <c r="AK130" s="181"/>
      <c r="AL130" s="181"/>
      <c r="AM130" s="181"/>
      <c r="AN130" s="181"/>
      <c r="AO130" s="181"/>
      <c r="AP130" s="181"/>
      <c r="AQ130" s="181"/>
      <c r="AR130" s="181"/>
      <c r="AS130" s="181"/>
      <c r="AT130" s="181"/>
      <c r="AU130" s="181"/>
      <c r="AV130" s="181"/>
      <c r="AW130" s="181"/>
      <c r="AX130" s="181"/>
      <c r="AY130" s="181"/>
      <c r="AZ130" s="181"/>
      <c r="BA130" s="181"/>
      <c r="BB130" s="181"/>
      <c r="BC130" s="181"/>
      <c r="BD130" s="179"/>
      <c r="BE130" s="179"/>
      <c r="BF130" s="179"/>
      <c r="BG130" s="179"/>
      <c r="BH130" s="179"/>
      <c r="BI130" s="179"/>
      <c r="BJ130" s="179"/>
      <c r="BK130" s="179"/>
      <c r="BL130" s="179"/>
      <c r="BM130" s="179"/>
      <c r="BN130" s="179"/>
      <c r="BO130" s="179"/>
      <c r="BP130" s="179"/>
      <c r="BQ130" s="179"/>
      <c r="BR130" s="179"/>
      <c r="BS130" s="179"/>
      <c r="BT130" s="179"/>
      <c r="BU130" s="179"/>
      <c r="BV130" s="179"/>
      <c r="BW130" s="179"/>
      <c r="BX130" s="179"/>
      <c r="BY130" s="179"/>
      <c r="BZ130" s="179"/>
      <c r="CA130" s="179"/>
      <c r="CB130" s="179"/>
      <c r="CC130" s="179"/>
      <c r="CD130" s="179"/>
      <c r="CE130" s="179"/>
      <c r="CF130" s="179"/>
      <c r="CG130" s="179"/>
      <c r="CH130" s="179"/>
      <c r="CI130" s="179"/>
      <c r="CJ130" s="179"/>
      <c r="CK130" s="179"/>
      <c r="CL130" s="179"/>
      <c r="CM130" s="179"/>
      <c r="CN130" s="179"/>
      <c r="CO130" s="179"/>
      <c r="CP130" s="179"/>
      <c r="CQ130" s="179"/>
      <c r="CR130" s="179"/>
      <c r="CS130" s="179"/>
      <c r="CT130" s="179"/>
      <c r="CU130" s="179"/>
      <c r="CV130" s="179"/>
      <c r="CW130" s="179"/>
      <c r="CX130" s="179"/>
      <c r="CY130" s="179"/>
      <c r="CZ130" s="179"/>
      <c r="DA130" s="179"/>
    </row>
    <row r="131" spans="1:105" s="38" customFormat="1" ht="15" customHeight="1" x14ac:dyDescent="0.2">
      <c r="A131" s="180"/>
      <c r="B131" s="180"/>
      <c r="C131" s="180"/>
      <c r="D131" s="180"/>
      <c r="E131" s="180"/>
      <c r="F131" s="180"/>
      <c r="G131" s="180"/>
      <c r="H131" s="183" t="s">
        <v>231</v>
      </c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3"/>
      <c r="AE131" s="183"/>
      <c r="AF131" s="183"/>
      <c r="AG131" s="183"/>
      <c r="AH131" s="183"/>
      <c r="AI131" s="183"/>
      <c r="AJ131" s="183"/>
      <c r="AK131" s="183"/>
      <c r="AL131" s="183"/>
      <c r="AM131" s="183"/>
      <c r="AN131" s="183"/>
      <c r="AO131" s="183"/>
      <c r="AP131" s="183"/>
      <c r="AQ131" s="183"/>
      <c r="AR131" s="183"/>
      <c r="AS131" s="183"/>
      <c r="AT131" s="183"/>
      <c r="AU131" s="183"/>
      <c r="AV131" s="183"/>
      <c r="AW131" s="183"/>
      <c r="AX131" s="183"/>
      <c r="AY131" s="183"/>
      <c r="AZ131" s="183"/>
      <c r="BA131" s="183"/>
      <c r="BB131" s="183"/>
      <c r="BC131" s="184"/>
      <c r="BD131" s="179" t="s">
        <v>232</v>
      </c>
      <c r="BE131" s="179"/>
      <c r="BF131" s="179"/>
      <c r="BG131" s="179"/>
      <c r="BH131" s="179"/>
      <c r="BI131" s="179"/>
      <c r="BJ131" s="179"/>
      <c r="BK131" s="179"/>
      <c r="BL131" s="179"/>
      <c r="BM131" s="179"/>
      <c r="BN131" s="179"/>
      <c r="BO131" s="179"/>
      <c r="BP131" s="179"/>
      <c r="BQ131" s="179"/>
      <c r="BR131" s="179"/>
      <c r="BS131" s="179"/>
      <c r="BT131" s="179" t="s">
        <v>232</v>
      </c>
      <c r="BU131" s="179"/>
      <c r="BV131" s="179"/>
      <c r="BW131" s="179"/>
      <c r="BX131" s="179"/>
      <c r="BY131" s="179"/>
      <c r="BZ131" s="179"/>
      <c r="CA131" s="179"/>
      <c r="CB131" s="179"/>
      <c r="CC131" s="179"/>
      <c r="CD131" s="179"/>
      <c r="CE131" s="179"/>
      <c r="CF131" s="179"/>
      <c r="CG131" s="179"/>
      <c r="CH131" s="179"/>
      <c r="CI131" s="179"/>
      <c r="CJ131" s="179"/>
      <c r="CK131" s="179"/>
      <c r="CL131" s="179"/>
      <c r="CM131" s="179"/>
      <c r="CN131" s="179"/>
      <c r="CO131" s="179"/>
      <c r="CP131" s="179"/>
      <c r="CQ131" s="179"/>
      <c r="CR131" s="179"/>
      <c r="CS131" s="179"/>
      <c r="CT131" s="179"/>
      <c r="CU131" s="179"/>
      <c r="CV131" s="179"/>
      <c r="CW131" s="179"/>
      <c r="CX131" s="179"/>
      <c r="CY131" s="179"/>
      <c r="CZ131" s="179"/>
      <c r="DA131" s="179"/>
    </row>
    <row r="133" spans="1:105" s="33" customFormat="1" ht="14.25" x14ac:dyDescent="0.2">
      <c r="A133" s="198" t="s">
        <v>303</v>
      </c>
      <c r="B133" s="198"/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198"/>
      <c r="AM133" s="198"/>
      <c r="AN133" s="198"/>
      <c r="AO133" s="198"/>
      <c r="AP133" s="198"/>
      <c r="AQ133" s="198"/>
      <c r="AR133" s="198"/>
      <c r="AS133" s="198"/>
      <c r="AT133" s="198"/>
      <c r="AU133" s="198"/>
      <c r="AV133" s="198"/>
      <c r="AW133" s="198"/>
      <c r="AX133" s="198"/>
      <c r="AY133" s="198"/>
      <c r="AZ133" s="19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  <c r="BZ133" s="198"/>
      <c r="CA133" s="198"/>
      <c r="CB133" s="198"/>
      <c r="CC133" s="198"/>
      <c r="CD133" s="198"/>
      <c r="CE133" s="198"/>
      <c r="CF133" s="198"/>
      <c r="CG133" s="198"/>
      <c r="CH133" s="198"/>
      <c r="CI133" s="198"/>
      <c r="CJ133" s="198"/>
      <c r="CK133" s="198"/>
      <c r="CL133" s="198"/>
      <c r="CM133" s="198"/>
      <c r="CN133" s="198"/>
      <c r="CO133" s="198"/>
      <c r="CP133" s="198"/>
      <c r="CQ133" s="198"/>
      <c r="CR133" s="198"/>
      <c r="CS133" s="198"/>
      <c r="CT133" s="198"/>
      <c r="CU133" s="198"/>
      <c r="CV133" s="198"/>
      <c r="CW133" s="198"/>
      <c r="CX133" s="198"/>
      <c r="CY133" s="198"/>
      <c r="CZ133" s="198"/>
      <c r="DA133" s="198"/>
    </row>
    <row r="134" spans="1:105" ht="10.5" customHeight="1" x14ac:dyDescent="0.25"/>
    <row r="135" spans="1:105" ht="30" customHeight="1" x14ac:dyDescent="0.25">
      <c r="A135" s="190" t="s">
        <v>220</v>
      </c>
      <c r="B135" s="191"/>
      <c r="C135" s="191"/>
      <c r="D135" s="191"/>
      <c r="E135" s="191"/>
      <c r="F135" s="191"/>
      <c r="G135" s="192"/>
      <c r="H135" s="190" t="s">
        <v>274</v>
      </c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191"/>
      <c r="Z135" s="191"/>
      <c r="AA135" s="191"/>
      <c r="AB135" s="191"/>
      <c r="AC135" s="191"/>
      <c r="AD135" s="191"/>
      <c r="AE135" s="191"/>
      <c r="AF135" s="191"/>
      <c r="AG135" s="191"/>
      <c r="AH135" s="191"/>
      <c r="AI135" s="191"/>
      <c r="AJ135" s="191"/>
      <c r="AK135" s="191"/>
      <c r="AL135" s="191"/>
      <c r="AM135" s="191"/>
      <c r="AN135" s="191"/>
      <c r="AO135" s="191"/>
      <c r="AP135" s="191"/>
      <c r="AQ135" s="191"/>
      <c r="AR135" s="191"/>
      <c r="AS135" s="191"/>
      <c r="AT135" s="191"/>
      <c r="AU135" s="191"/>
      <c r="AV135" s="191"/>
      <c r="AW135" s="191"/>
      <c r="AX135" s="191"/>
      <c r="AY135" s="191"/>
      <c r="AZ135" s="191"/>
      <c r="BA135" s="191"/>
      <c r="BB135" s="191"/>
      <c r="BC135" s="191"/>
      <c r="BD135" s="191"/>
      <c r="BE135" s="191"/>
      <c r="BF135" s="191"/>
      <c r="BG135" s="191"/>
      <c r="BH135" s="191"/>
      <c r="BI135" s="191"/>
      <c r="BJ135" s="191"/>
      <c r="BK135" s="191"/>
      <c r="BL135" s="191"/>
      <c r="BM135" s="191"/>
      <c r="BN135" s="191"/>
      <c r="BO135" s="191"/>
      <c r="BP135" s="191"/>
      <c r="BQ135" s="191"/>
      <c r="BR135" s="191"/>
      <c r="BS135" s="192"/>
      <c r="BT135" s="190" t="s">
        <v>304</v>
      </c>
      <c r="BU135" s="191"/>
      <c r="BV135" s="191"/>
      <c r="BW135" s="191"/>
      <c r="BX135" s="191"/>
      <c r="BY135" s="191"/>
      <c r="BZ135" s="191"/>
      <c r="CA135" s="191"/>
      <c r="CB135" s="191"/>
      <c r="CC135" s="191"/>
      <c r="CD135" s="191"/>
      <c r="CE135" s="191"/>
      <c r="CF135" s="191"/>
      <c r="CG135" s="191"/>
      <c r="CH135" s="191"/>
      <c r="CI135" s="192"/>
      <c r="CJ135" s="190" t="s">
        <v>305</v>
      </c>
      <c r="CK135" s="191"/>
      <c r="CL135" s="191"/>
      <c r="CM135" s="191"/>
      <c r="CN135" s="191"/>
      <c r="CO135" s="191"/>
      <c r="CP135" s="191"/>
      <c r="CQ135" s="191"/>
      <c r="CR135" s="191"/>
      <c r="CS135" s="191"/>
      <c r="CT135" s="191"/>
      <c r="CU135" s="191"/>
      <c r="CV135" s="191"/>
      <c r="CW135" s="191"/>
      <c r="CX135" s="191"/>
      <c r="CY135" s="191"/>
      <c r="CZ135" s="191"/>
      <c r="DA135" s="192"/>
    </row>
    <row r="136" spans="1:105" s="28" customFormat="1" ht="12.75" x14ac:dyDescent="0.2">
      <c r="A136" s="185">
        <v>1</v>
      </c>
      <c r="B136" s="185"/>
      <c r="C136" s="185"/>
      <c r="D136" s="185"/>
      <c r="E136" s="185"/>
      <c r="F136" s="185"/>
      <c r="G136" s="185"/>
      <c r="H136" s="185">
        <v>2</v>
      </c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  <c r="AF136" s="185"/>
      <c r="AG136" s="185"/>
      <c r="AH136" s="185"/>
      <c r="AI136" s="185"/>
      <c r="AJ136" s="185"/>
      <c r="AK136" s="185"/>
      <c r="AL136" s="185"/>
      <c r="AM136" s="185"/>
      <c r="AN136" s="185"/>
      <c r="AO136" s="185"/>
      <c r="AP136" s="185"/>
      <c r="AQ136" s="185"/>
      <c r="AR136" s="185"/>
      <c r="AS136" s="185"/>
      <c r="AT136" s="185"/>
      <c r="AU136" s="185"/>
      <c r="AV136" s="185"/>
      <c r="AW136" s="185"/>
      <c r="AX136" s="185"/>
      <c r="AY136" s="185"/>
      <c r="AZ136" s="185"/>
      <c r="BA136" s="185"/>
      <c r="BB136" s="185"/>
      <c r="BC136" s="185"/>
      <c r="BD136" s="185"/>
      <c r="BE136" s="185"/>
      <c r="BF136" s="185"/>
      <c r="BG136" s="185"/>
      <c r="BH136" s="185"/>
      <c r="BI136" s="185"/>
      <c r="BJ136" s="185"/>
      <c r="BK136" s="185"/>
      <c r="BL136" s="185"/>
      <c r="BM136" s="185"/>
      <c r="BN136" s="185"/>
      <c r="BO136" s="185"/>
      <c r="BP136" s="185"/>
      <c r="BQ136" s="185"/>
      <c r="BR136" s="185"/>
      <c r="BS136" s="185"/>
      <c r="BT136" s="185">
        <v>3</v>
      </c>
      <c r="BU136" s="185"/>
      <c r="BV136" s="185"/>
      <c r="BW136" s="185"/>
      <c r="BX136" s="185"/>
      <c r="BY136" s="185"/>
      <c r="BZ136" s="185"/>
      <c r="CA136" s="185"/>
      <c r="CB136" s="185"/>
      <c r="CC136" s="185"/>
      <c r="CD136" s="185"/>
      <c r="CE136" s="185"/>
      <c r="CF136" s="185"/>
      <c r="CG136" s="185"/>
      <c r="CH136" s="185"/>
      <c r="CI136" s="185"/>
      <c r="CJ136" s="185">
        <v>4</v>
      </c>
      <c r="CK136" s="185"/>
      <c r="CL136" s="185"/>
      <c r="CM136" s="185"/>
      <c r="CN136" s="185"/>
      <c r="CO136" s="185"/>
      <c r="CP136" s="185"/>
      <c r="CQ136" s="185"/>
      <c r="CR136" s="185"/>
      <c r="CS136" s="185"/>
      <c r="CT136" s="185"/>
      <c r="CU136" s="185"/>
      <c r="CV136" s="185"/>
      <c r="CW136" s="185"/>
      <c r="CX136" s="185"/>
      <c r="CY136" s="185"/>
      <c r="CZ136" s="185"/>
      <c r="DA136" s="185"/>
    </row>
    <row r="137" spans="1:105" ht="15" customHeight="1" x14ac:dyDescent="0.25">
      <c r="A137" s="180"/>
      <c r="B137" s="180"/>
      <c r="C137" s="180"/>
      <c r="D137" s="180"/>
      <c r="E137" s="180"/>
      <c r="F137" s="180"/>
      <c r="G137" s="180"/>
      <c r="H137" s="208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09"/>
      <c r="AN137" s="209"/>
      <c r="AO137" s="209"/>
      <c r="AP137" s="209"/>
      <c r="AQ137" s="209"/>
      <c r="AR137" s="209"/>
      <c r="AS137" s="209"/>
      <c r="AT137" s="209"/>
      <c r="AU137" s="209"/>
      <c r="AV137" s="209"/>
      <c r="AW137" s="209"/>
      <c r="AX137" s="209"/>
      <c r="AY137" s="209"/>
      <c r="AZ137" s="209"/>
      <c r="BA137" s="209"/>
      <c r="BB137" s="209"/>
      <c r="BC137" s="209"/>
      <c r="BD137" s="209"/>
      <c r="BE137" s="209"/>
      <c r="BF137" s="209"/>
      <c r="BG137" s="209"/>
      <c r="BH137" s="209"/>
      <c r="BI137" s="209"/>
      <c r="BJ137" s="209"/>
      <c r="BK137" s="209"/>
      <c r="BL137" s="209"/>
      <c r="BM137" s="209"/>
      <c r="BN137" s="209"/>
      <c r="BO137" s="209"/>
      <c r="BP137" s="209"/>
      <c r="BQ137" s="209"/>
      <c r="BR137" s="209"/>
      <c r="BS137" s="210"/>
      <c r="BT137" s="179"/>
      <c r="BU137" s="179"/>
      <c r="BV137" s="179"/>
      <c r="BW137" s="179"/>
      <c r="BX137" s="179"/>
      <c r="BY137" s="179"/>
      <c r="BZ137" s="179"/>
      <c r="CA137" s="179"/>
      <c r="CB137" s="179"/>
      <c r="CC137" s="179"/>
      <c r="CD137" s="179"/>
      <c r="CE137" s="179"/>
      <c r="CF137" s="179"/>
      <c r="CG137" s="179"/>
      <c r="CH137" s="179"/>
      <c r="CI137" s="179"/>
      <c r="CJ137" s="179"/>
      <c r="CK137" s="179"/>
      <c r="CL137" s="179"/>
      <c r="CM137" s="179"/>
      <c r="CN137" s="179"/>
      <c r="CO137" s="179"/>
      <c r="CP137" s="179"/>
      <c r="CQ137" s="179"/>
      <c r="CR137" s="179"/>
      <c r="CS137" s="179"/>
      <c r="CT137" s="179"/>
      <c r="CU137" s="179"/>
      <c r="CV137" s="179"/>
      <c r="CW137" s="179"/>
      <c r="CX137" s="179"/>
      <c r="CY137" s="179"/>
      <c r="CZ137" s="179"/>
      <c r="DA137" s="179"/>
    </row>
    <row r="138" spans="1:105" ht="15" customHeight="1" x14ac:dyDescent="0.25">
      <c r="A138" s="180"/>
      <c r="B138" s="180"/>
      <c r="C138" s="180"/>
      <c r="D138" s="180"/>
      <c r="E138" s="180"/>
      <c r="F138" s="180"/>
      <c r="G138" s="180"/>
      <c r="H138" s="208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09"/>
      <c r="AG138" s="209"/>
      <c r="AH138" s="209"/>
      <c r="AI138" s="209"/>
      <c r="AJ138" s="209"/>
      <c r="AK138" s="209"/>
      <c r="AL138" s="209"/>
      <c r="AM138" s="209"/>
      <c r="AN138" s="209"/>
      <c r="AO138" s="209"/>
      <c r="AP138" s="209"/>
      <c r="AQ138" s="209"/>
      <c r="AR138" s="209"/>
      <c r="AS138" s="209"/>
      <c r="AT138" s="209"/>
      <c r="AU138" s="209"/>
      <c r="AV138" s="209"/>
      <c r="AW138" s="209"/>
      <c r="AX138" s="209"/>
      <c r="AY138" s="209"/>
      <c r="AZ138" s="209"/>
      <c r="BA138" s="209"/>
      <c r="BB138" s="209"/>
      <c r="BC138" s="209"/>
      <c r="BD138" s="209"/>
      <c r="BE138" s="209"/>
      <c r="BF138" s="209"/>
      <c r="BG138" s="209"/>
      <c r="BH138" s="209"/>
      <c r="BI138" s="209"/>
      <c r="BJ138" s="209"/>
      <c r="BK138" s="209"/>
      <c r="BL138" s="209"/>
      <c r="BM138" s="209"/>
      <c r="BN138" s="209"/>
      <c r="BO138" s="209"/>
      <c r="BP138" s="209"/>
      <c r="BQ138" s="209"/>
      <c r="BR138" s="209"/>
      <c r="BS138" s="210"/>
      <c r="BT138" s="179"/>
      <c r="BU138" s="179"/>
      <c r="BV138" s="179"/>
      <c r="BW138" s="179"/>
      <c r="BX138" s="179"/>
      <c r="BY138" s="179"/>
      <c r="BZ138" s="179"/>
      <c r="CA138" s="179"/>
      <c r="CB138" s="179"/>
      <c r="CC138" s="179"/>
      <c r="CD138" s="179"/>
      <c r="CE138" s="179"/>
      <c r="CF138" s="179"/>
      <c r="CG138" s="179"/>
      <c r="CH138" s="179"/>
      <c r="CI138" s="179"/>
      <c r="CJ138" s="179"/>
      <c r="CK138" s="179"/>
      <c r="CL138" s="179"/>
      <c r="CM138" s="179"/>
      <c r="CN138" s="179"/>
      <c r="CO138" s="179"/>
      <c r="CP138" s="179"/>
      <c r="CQ138" s="179"/>
      <c r="CR138" s="179"/>
      <c r="CS138" s="179"/>
      <c r="CT138" s="179"/>
      <c r="CU138" s="179"/>
      <c r="CV138" s="179"/>
      <c r="CW138" s="179"/>
      <c r="CX138" s="179"/>
      <c r="CY138" s="179"/>
      <c r="CZ138" s="179"/>
      <c r="DA138" s="179"/>
    </row>
    <row r="139" spans="1:105" ht="15" customHeight="1" x14ac:dyDescent="0.25">
      <c r="A139" s="180"/>
      <c r="B139" s="180"/>
      <c r="C139" s="180"/>
      <c r="D139" s="180"/>
      <c r="E139" s="180"/>
      <c r="F139" s="180"/>
      <c r="G139" s="180"/>
      <c r="H139" s="215" t="s">
        <v>231</v>
      </c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  <c r="AG139" s="216"/>
      <c r="AH139" s="216"/>
      <c r="AI139" s="216"/>
      <c r="AJ139" s="216"/>
      <c r="AK139" s="216"/>
      <c r="AL139" s="216"/>
      <c r="AM139" s="216"/>
      <c r="AN139" s="216"/>
      <c r="AO139" s="216"/>
      <c r="AP139" s="216"/>
      <c r="AQ139" s="216"/>
      <c r="AR139" s="216"/>
      <c r="AS139" s="216"/>
      <c r="AT139" s="216"/>
      <c r="AU139" s="216"/>
      <c r="AV139" s="216"/>
      <c r="AW139" s="216"/>
      <c r="AX139" s="216"/>
      <c r="AY139" s="216"/>
      <c r="AZ139" s="216"/>
      <c r="BA139" s="216"/>
      <c r="BB139" s="216"/>
      <c r="BC139" s="216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7"/>
      <c r="BT139" s="179" t="s">
        <v>232</v>
      </c>
      <c r="BU139" s="179"/>
      <c r="BV139" s="179"/>
      <c r="BW139" s="179"/>
      <c r="BX139" s="179"/>
      <c r="BY139" s="179"/>
      <c r="BZ139" s="179"/>
      <c r="CA139" s="179"/>
      <c r="CB139" s="179"/>
      <c r="CC139" s="179"/>
      <c r="CD139" s="179"/>
      <c r="CE139" s="179"/>
      <c r="CF139" s="179"/>
      <c r="CG139" s="179"/>
      <c r="CH139" s="179"/>
      <c r="CI139" s="179"/>
      <c r="CJ139" s="179"/>
      <c r="CK139" s="179"/>
      <c r="CL139" s="179"/>
      <c r="CM139" s="179"/>
      <c r="CN139" s="179"/>
      <c r="CO139" s="179"/>
      <c r="CP139" s="179"/>
      <c r="CQ139" s="179"/>
      <c r="CR139" s="179"/>
      <c r="CS139" s="179"/>
      <c r="CT139" s="179"/>
      <c r="CU139" s="179"/>
      <c r="CV139" s="179"/>
      <c r="CW139" s="179"/>
      <c r="CX139" s="179"/>
      <c r="CY139" s="179"/>
      <c r="CZ139" s="179"/>
      <c r="DA139" s="179"/>
    </row>
    <row r="141" spans="1:105" s="33" customFormat="1" ht="28.5" customHeight="1" x14ac:dyDescent="0.2">
      <c r="A141" s="214" t="s">
        <v>306</v>
      </c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  <c r="S141" s="214"/>
      <c r="T141" s="214"/>
      <c r="U141" s="214"/>
      <c r="V141" s="214"/>
      <c r="W141" s="214"/>
      <c r="X141" s="214"/>
      <c r="Y141" s="214"/>
      <c r="Z141" s="214"/>
      <c r="AA141" s="214"/>
      <c r="AB141" s="214"/>
      <c r="AC141" s="214"/>
      <c r="AD141" s="214"/>
      <c r="AE141" s="214"/>
      <c r="AF141" s="214"/>
      <c r="AG141" s="214"/>
      <c r="AH141" s="214"/>
      <c r="AI141" s="214"/>
      <c r="AJ141" s="214"/>
      <c r="AK141" s="214"/>
      <c r="AL141" s="214"/>
      <c r="AM141" s="214"/>
      <c r="AN141" s="214"/>
      <c r="AO141" s="214"/>
      <c r="AP141" s="214"/>
      <c r="AQ141" s="214"/>
      <c r="AR141" s="214"/>
      <c r="AS141" s="214"/>
      <c r="AT141" s="214"/>
      <c r="AU141" s="214"/>
      <c r="AV141" s="214"/>
      <c r="AW141" s="214"/>
      <c r="AX141" s="214"/>
      <c r="AY141" s="214"/>
      <c r="AZ141" s="214"/>
      <c r="BA141" s="214"/>
      <c r="BB141" s="214"/>
      <c r="BC141" s="214"/>
      <c r="BD141" s="214"/>
      <c r="BE141" s="214"/>
      <c r="BF141" s="214"/>
      <c r="BG141" s="214"/>
      <c r="BH141" s="214"/>
      <c r="BI141" s="214"/>
      <c r="BJ141" s="214"/>
      <c r="BK141" s="214"/>
      <c r="BL141" s="214"/>
      <c r="BM141" s="214"/>
      <c r="BN141" s="214"/>
      <c r="BO141" s="214"/>
      <c r="BP141" s="214"/>
      <c r="BQ141" s="214"/>
      <c r="BR141" s="214"/>
      <c r="BS141" s="214"/>
      <c r="BT141" s="214"/>
      <c r="BU141" s="214"/>
      <c r="BV141" s="214"/>
      <c r="BW141" s="214"/>
      <c r="BX141" s="214"/>
      <c r="BY141" s="214"/>
      <c r="BZ141" s="214"/>
      <c r="CA141" s="214"/>
      <c r="CB141" s="214"/>
      <c r="CC141" s="214"/>
      <c r="CD141" s="214"/>
      <c r="CE141" s="214"/>
      <c r="CF141" s="214"/>
      <c r="CG141" s="214"/>
      <c r="CH141" s="214"/>
      <c r="CI141" s="214"/>
      <c r="CJ141" s="214"/>
      <c r="CK141" s="214"/>
      <c r="CL141" s="214"/>
      <c r="CM141" s="214"/>
      <c r="CN141" s="214"/>
      <c r="CO141" s="214"/>
      <c r="CP141" s="214"/>
      <c r="CQ141" s="214"/>
      <c r="CR141" s="214"/>
      <c r="CS141" s="214"/>
      <c r="CT141" s="214"/>
      <c r="CU141" s="214"/>
      <c r="CV141" s="214"/>
      <c r="CW141" s="214"/>
      <c r="CX141" s="214"/>
      <c r="CY141" s="214"/>
      <c r="CZ141" s="214"/>
      <c r="DA141" s="214"/>
    </row>
    <row r="142" spans="1:105" ht="10.5" customHeight="1" x14ac:dyDescent="0.25"/>
    <row r="143" spans="1:105" s="36" customFormat="1" ht="30" customHeight="1" x14ac:dyDescent="0.2">
      <c r="A143" s="190" t="s">
        <v>220</v>
      </c>
      <c r="B143" s="191"/>
      <c r="C143" s="191"/>
      <c r="D143" s="191"/>
      <c r="E143" s="191"/>
      <c r="F143" s="191"/>
      <c r="G143" s="192"/>
      <c r="H143" s="190" t="s">
        <v>274</v>
      </c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/>
      <c r="AE143" s="191"/>
      <c r="AF143" s="191"/>
      <c r="AG143" s="191"/>
      <c r="AH143" s="191"/>
      <c r="AI143" s="191"/>
      <c r="AJ143" s="191"/>
      <c r="AK143" s="191"/>
      <c r="AL143" s="191"/>
      <c r="AM143" s="191"/>
      <c r="AN143" s="191"/>
      <c r="AO143" s="191"/>
      <c r="AP143" s="191"/>
      <c r="AQ143" s="191"/>
      <c r="AR143" s="191"/>
      <c r="AS143" s="191"/>
      <c r="AT143" s="191"/>
      <c r="AU143" s="191"/>
      <c r="AV143" s="191"/>
      <c r="AW143" s="191"/>
      <c r="AX143" s="191"/>
      <c r="AY143" s="191"/>
      <c r="AZ143" s="191"/>
      <c r="BA143" s="191"/>
      <c r="BB143" s="191"/>
      <c r="BC143" s="192"/>
      <c r="BD143" s="190" t="s">
        <v>296</v>
      </c>
      <c r="BE143" s="191"/>
      <c r="BF143" s="191"/>
      <c r="BG143" s="191"/>
      <c r="BH143" s="191"/>
      <c r="BI143" s="191"/>
      <c r="BJ143" s="191"/>
      <c r="BK143" s="191"/>
      <c r="BL143" s="191"/>
      <c r="BM143" s="191"/>
      <c r="BN143" s="191"/>
      <c r="BO143" s="191"/>
      <c r="BP143" s="191"/>
      <c r="BQ143" s="191"/>
      <c r="BR143" s="191"/>
      <c r="BS143" s="192"/>
      <c r="BT143" s="190" t="s">
        <v>307</v>
      </c>
      <c r="BU143" s="191"/>
      <c r="BV143" s="191"/>
      <c r="BW143" s="191"/>
      <c r="BX143" s="191"/>
      <c r="BY143" s="191"/>
      <c r="BZ143" s="191"/>
      <c r="CA143" s="191"/>
      <c r="CB143" s="191"/>
      <c r="CC143" s="191"/>
      <c r="CD143" s="191"/>
      <c r="CE143" s="191"/>
      <c r="CF143" s="191"/>
      <c r="CG143" s="191"/>
      <c r="CH143" s="191"/>
      <c r="CI143" s="192"/>
      <c r="CJ143" s="190" t="s">
        <v>308</v>
      </c>
      <c r="CK143" s="191"/>
      <c r="CL143" s="191"/>
      <c r="CM143" s="191"/>
      <c r="CN143" s="191"/>
      <c r="CO143" s="191"/>
      <c r="CP143" s="191"/>
      <c r="CQ143" s="191"/>
      <c r="CR143" s="191"/>
      <c r="CS143" s="191"/>
      <c r="CT143" s="191"/>
      <c r="CU143" s="191"/>
      <c r="CV143" s="191"/>
      <c r="CW143" s="191"/>
      <c r="CX143" s="191"/>
      <c r="CY143" s="191"/>
      <c r="CZ143" s="191"/>
      <c r="DA143" s="192"/>
    </row>
    <row r="144" spans="1:105" s="37" customFormat="1" ht="12.75" x14ac:dyDescent="0.2">
      <c r="A144" s="185"/>
      <c r="B144" s="185"/>
      <c r="C144" s="185"/>
      <c r="D144" s="185"/>
      <c r="E144" s="185"/>
      <c r="F144" s="185"/>
      <c r="G144" s="185"/>
      <c r="H144" s="185">
        <v>1</v>
      </c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  <c r="AC144" s="185"/>
      <c r="AD144" s="185"/>
      <c r="AE144" s="185"/>
      <c r="AF144" s="185"/>
      <c r="AG144" s="185"/>
      <c r="AH144" s="185"/>
      <c r="AI144" s="185"/>
      <c r="AJ144" s="185"/>
      <c r="AK144" s="185"/>
      <c r="AL144" s="185"/>
      <c r="AM144" s="185"/>
      <c r="AN144" s="185"/>
      <c r="AO144" s="185"/>
      <c r="AP144" s="185"/>
      <c r="AQ144" s="185"/>
      <c r="AR144" s="185"/>
      <c r="AS144" s="185"/>
      <c r="AT144" s="185"/>
      <c r="AU144" s="185"/>
      <c r="AV144" s="185"/>
      <c r="AW144" s="185"/>
      <c r="AX144" s="185"/>
      <c r="AY144" s="185"/>
      <c r="AZ144" s="185"/>
      <c r="BA144" s="185"/>
      <c r="BB144" s="185"/>
      <c r="BC144" s="185"/>
      <c r="BD144" s="185">
        <v>2</v>
      </c>
      <c r="BE144" s="185"/>
      <c r="BF144" s="185"/>
      <c r="BG144" s="185"/>
      <c r="BH144" s="185"/>
      <c r="BI144" s="185"/>
      <c r="BJ144" s="185"/>
      <c r="BK144" s="185"/>
      <c r="BL144" s="185"/>
      <c r="BM144" s="185"/>
      <c r="BN144" s="185"/>
      <c r="BO144" s="185"/>
      <c r="BP144" s="185"/>
      <c r="BQ144" s="185"/>
      <c r="BR144" s="185"/>
      <c r="BS144" s="185"/>
      <c r="BT144" s="185">
        <v>3</v>
      </c>
      <c r="BU144" s="185"/>
      <c r="BV144" s="185"/>
      <c r="BW144" s="185"/>
      <c r="BX144" s="185"/>
      <c r="BY144" s="185"/>
      <c r="BZ144" s="185"/>
      <c r="CA144" s="185"/>
      <c r="CB144" s="185"/>
      <c r="CC144" s="185"/>
      <c r="CD144" s="185"/>
      <c r="CE144" s="185"/>
      <c r="CF144" s="185"/>
      <c r="CG144" s="185"/>
      <c r="CH144" s="185"/>
      <c r="CI144" s="185"/>
      <c r="CJ144" s="185">
        <v>4</v>
      </c>
      <c r="CK144" s="185"/>
      <c r="CL144" s="185"/>
      <c r="CM144" s="185"/>
      <c r="CN144" s="185"/>
      <c r="CO144" s="185"/>
      <c r="CP144" s="185"/>
      <c r="CQ144" s="185"/>
      <c r="CR144" s="185"/>
      <c r="CS144" s="185"/>
      <c r="CT144" s="185"/>
      <c r="CU144" s="185"/>
      <c r="CV144" s="185"/>
      <c r="CW144" s="185"/>
      <c r="CX144" s="185"/>
      <c r="CY144" s="185"/>
      <c r="CZ144" s="185"/>
      <c r="DA144" s="185"/>
    </row>
    <row r="145" spans="1:105" s="38" customFormat="1" ht="15" customHeight="1" x14ac:dyDescent="0.2">
      <c r="A145" s="180" t="s">
        <v>247</v>
      </c>
      <c r="B145" s="180"/>
      <c r="C145" s="180"/>
      <c r="D145" s="180"/>
      <c r="E145" s="180"/>
      <c r="F145" s="180"/>
      <c r="G145" s="180"/>
      <c r="H145" s="181" t="s">
        <v>460</v>
      </c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Z145" s="181"/>
      <c r="AA145" s="181"/>
      <c r="AB145" s="181"/>
      <c r="AC145" s="181"/>
      <c r="AD145" s="181"/>
      <c r="AE145" s="181"/>
      <c r="AF145" s="181"/>
      <c r="AG145" s="181"/>
      <c r="AH145" s="181"/>
      <c r="AI145" s="181"/>
      <c r="AJ145" s="181"/>
      <c r="AK145" s="181"/>
      <c r="AL145" s="181"/>
      <c r="AM145" s="181"/>
      <c r="AN145" s="181"/>
      <c r="AO145" s="181"/>
      <c r="AP145" s="181"/>
      <c r="AQ145" s="181"/>
      <c r="AR145" s="181"/>
      <c r="AS145" s="181"/>
      <c r="AT145" s="181"/>
      <c r="AU145" s="181"/>
      <c r="AV145" s="181"/>
      <c r="AW145" s="181"/>
      <c r="AX145" s="181"/>
      <c r="AY145" s="181"/>
      <c r="AZ145" s="181"/>
      <c r="BA145" s="181"/>
      <c r="BB145" s="181"/>
      <c r="BC145" s="181"/>
      <c r="BD145" s="179"/>
      <c r="BE145" s="179"/>
      <c r="BF145" s="179"/>
      <c r="BG145" s="179"/>
      <c r="BH145" s="179"/>
      <c r="BI145" s="179"/>
      <c r="BJ145" s="179"/>
      <c r="BK145" s="179"/>
      <c r="BL145" s="179"/>
      <c r="BM145" s="179"/>
      <c r="BN145" s="179"/>
      <c r="BO145" s="179"/>
      <c r="BP145" s="179"/>
      <c r="BQ145" s="179"/>
      <c r="BR145" s="179"/>
      <c r="BS145" s="179"/>
      <c r="BT145" s="179"/>
      <c r="BU145" s="179"/>
      <c r="BV145" s="179"/>
      <c r="BW145" s="179"/>
      <c r="BX145" s="179"/>
      <c r="BY145" s="179"/>
      <c r="BZ145" s="179"/>
      <c r="CA145" s="179"/>
      <c r="CB145" s="179"/>
      <c r="CC145" s="179"/>
      <c r="CD145" s="179"/>
      <c r="CE145" s="179"/>
      <c r="CF145" s="179"/>
      <c r="CG145" s="179"/>
      <c r="CH145" s="179"/>
      <c r="CI145" s="179"/>
      <c r="CJ145" s="179">
        <v>179900</v>
      </c>
      <c r="CK145" s="179"/>
      <c r="CL145" s="179"/>
      <c r="CM145" s="179"/>
      <c r="CN145" s="179"/>
      <c r="CO145" s="179"/>
      <c r="CP145" s="179"/>
      <c r="CQ145" s="179"/>
      <c r="CR145" s="179"/>
      <c r="CS145" s="179"/>
      <c r="CT145" s="179"/>
      <c r="CU145" s="179"/>
      <c r="CV145" s="179"/>
      <c r="CW145" s="179"/>
      <c r="CX145" s="179"/>
      <c r="CY145" s="179"/>
      <c r="CZ145" s="179"/>
      <c r="DA145" s="179"/>
    </row>
    <row r="146" spans="1:105" s="38" customFormat="1" ht="15" customHeight="1" x14ac:dyDescent="0.2">
      <c r="A146" s="180" t="s">
        <v>255</v>
      </c>
      <c r="B146" s="180"/>
      <c r="C146" s="180"/>
      <c r="D146" s="180"/>
      <c r="E146" s="180"/>
      <c r="F146" s="180"/>
      <c r="G146" s="180"/>
      <c r="H146" s="181" t="s">
        <v>461</v>
      </c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  <c r="AA146" s="181"/>
      <c r="AB146" s="181"/>
      <c r="AC146" s="181"/>
      <c r="AD146" s="181"/>
      <c r="AE146" s="181"/>
      <c r="AF146" s="181"/>
      <c r="AG146" s="181"/>
      <c r="AH146" s="181"/>
      <c r="AI146" s="181"/>
      <c r="AJ146" s="181"/>
      <c r="AK146" s="181"/>
      <c r="AL146" s="181"/>
      <c r="AM146" s="181"/>
      <c r="AN146" s="181"/>
      <c r="AO146" s="181"/>
      <c r="AP146" s="181"/>
      <c r="AQ146" s="181"/>
      <c r="AR146" s="181"/>
      <c r="AS146" s="181"/>
      <c r="AT146" s="181"/>
      <c r="AU146" s="181"/>
      <c r="AV146" s="181"/>
      <c r="AW146" s="181"/>
      <c r="AX146" s="181"/>
      <c r="AY146" s="181"/>
      <c r="AZ146" s="181"/>
      <c r="BA146" s="181"/>
      <c r="BB146" s="181"/>
      <c r="BC146" s="181"/>
      <c r="BD146" s="179"/>
      <c r="BE146" s="179"/>
      <c r="BF146" s="179"/>
      <c r="BG146" s="179"/>
      <c r="BH146" s="179"/>
      <c r="BI146" s="179"/>
      <c r="BJ146" s="179"/>
      <c r="BK146" s="179"/>
      <c r="BL146" s="179"/>
      <c r="BM146" s="179"/>
      <c r="BN146" s="179"/>
      <c r="BO146" s="179"/>
      <c r="BP146" s="179"/>
      <c r="BQ146" s="179"/>
      <c r="BR146" s="179"/>
      <c r="BS146" s="179"/>
      <c r="BT146" s="179"/>
      <c r="BU146" s="179"/>
      <c r="BV146" s="179"/>
      <c r="BW146" s="179"/>
      <c r="BX146" s="179"/>
      <c r="BY146" s="179"/>
      <c r="BZ146" s="179"/>
      <c r="CA146" s="179"/>
      <c r="CB146" s="179"/>
      <c r="CC146" s="179"/>
      <c r="CD146" s="179"/>
      <c r="CE146" s="179"/>
      <c r="CF146" s="179"/>
      <c r="CG146" s="179"/>
      <c r="CH146" s="179"/>
      <c r="CI146" s="179"/>
      <c r="CJ146" s="179">
        <v>1150000</v>
      </c>
      <c r="CK146" s="179"/>
      <c r="CL146" s="179"/>
      <c r="CM146" s="179"/>
      <c r="CN146" s="179"/>
      <c r="CO146" s="179"/>
      <c r="CP146" s="179"/>
      <c r="CQ146" s="179"/>
      <c r="CR146" s="179"/>
      <c r="CS146" s="179"/>
      <c r="CT146" s="179"/>
      <c r="CU146" s="179"/>
      <c r="CV146" s="179"/>
      <c r="CW146" s="179"/>
      <c r="CX146" s="179"/>
      <c r="CY146" s="179"/>
      <c r="CZ146" s="179"/>
      <c r="DA146" s="179"/>
    </row>
    <row r="147" spans="1:105" s="38" customFormat="1" ht="15" customHeight="1" x14ac:dyDescent="0.2">
      <c r="A147" s="180"/>
      <c r="B147" s="180"/>
      <c r="C147" s="180"/>
      <c r="D147" s="180"/>
      <c r="E147" s="180"/>
      <c r="F147" s="180"/>
      <c r="G147" s="180"/>
      <c r="H147" s="183" t="s">
        <v>231</v>
      </c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3"/>
      <c r="AE147" s="183"/>
      <c r="AF147" s="183"/>
      <c r="AG147" s="183"/>
      <c r="AH147" s="183"/>
      <c r="AI147" s="183"/>
      <c r="AJ147" s="183"/>
      <c r="AK147" s="183"/>
      <c r="AL147" s="183"/>
      <c r="AM147" s="183"/>
      <c r="AN147" s="183"/>
      <c r="AO147" s="183"/>
      <c r="AP147" s="183"/>
      <c r="AQ147" s="183"/>
      <c r="AR147" s="183"/>
      <c r="AS147" s="183"/>
      <c r="AT147" s="183"/>
      <c r="AU147" s="183"/>
      <c r="AV147" s="183"/>
      <c r="AW147" s="183"/>
      <c r="AX147" s="183"/>
      <c r="AY147" s="183"/>
      <c r="AZ147" s="183"/>
      <c r="BA147" s="183"/>
      <c r="BB147" s="183"/>
      <c r="BC147" s="184"/>
      <c r="BD147" s="179"/>
      <c r="BE147" s="179"/>
      <c r="BF147" s="179"/>
      <c r="BG147" s="179"/>
      <c r="BH147" s="179"/>
      <c r="BI147" s="179"/>
      <c r="BJ147" s="179"/>
      <c r="BK147" s="179"/>
      <c r="BL147" s="179"/>
      <c r="BM147" s="179"/>
      <c r="BN147" s="179"/>
      <c r="BO147" s="179"/>
      <c r="BP147" s="179"/>
      <c r="BQ147" s="179"/>
      <c r="BR147" s="179"/>
      <c r="BS147" s="179"/>
      <c r="BT147" s="179" t="s">
        <v>232</v>
      </c>
      <c r="BU147" s="179"/>
      <c r="BV147" s="179"/>
      <c r="BW147" s="179"/>
      <c r="BX147" s="179"/>
      <c r="BY147" s="179"/>
      <c r="BZ147" s="179"/>
      <c r="CA147" s="179"/>
      <c r="CB147" s="179"/>
      <c r="CC147" s="179"/>
      <c r="CD147" s="179"/>
      <c r="CE147" s="179"/>
      <c r="CF147" s="179"/>
      <c r="CG147" s="179"/>
      <c r="CH147" s="179"/>
      <c r="CI147" s="179"/>
      <c r="CJ147" s="179"/>
      <c r="CK147" s="179"/>
      <c r="CL147" s="179"/>
      <c r="CM147" s="179"/>
      <c r="CN147" s="179"/>
      <c r="CO147" s="179"/>
      <c r="CP147" s="179"/>
      <c r="CQ147" s="179"/>
      <c r="CR147" s="179"/>
      <c r="CS147" s="179"/>
      <c r="CT147" s="179"/>
      <c r="CU147" s="179"/>
      <c r="CV147" s="179"/>
      <c r="CW147" s="179"/>
      <c r="CX147" s="179"/>
      <c r="CY147" s="179"/>
      <c r="CZ147" s="179"/>
      <c r="DA147" s="179"/>
    </row>
  </sheetData>
  <mergeCells count="429">
    <mergeCell ref="A2:DA2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8:F8"/>
    <mergeCell ref="G8:AD8"/>
    <mergeCell ref="AE8:BC8"/>
    <mergeCell ref="BD8:BS8"/>
    <mergeCell ref="BT8:CI8"/>
    <mergeCell ref="CJ8:DA8"/>
    <mergeCell ref="A10:DA10"/>
    <mergeCell ref="A12:F12"/>
    <mergeCell ref="G12:AD12"/>
    <mergeCell ref="AE12:AY12"/>
    <mergeCell ref="AZ12:BQ12"/>
    <mergeCell ref="BR12:CI12"/>
    <mergeCell ref="CJ12:DA12"/>
    <mergeCell ref="A13:F13"/>
    <mergeCell ref="G13:AD13"/>
    <mergeCell ref="AE13:AY13"/>
    <mergeCell ref="AZ13:BQ13"/>
    <mergeCell ref="BR13:CI13"/>
    <mergeCell ref="CJ13:DA13"/>
    <mergeCell ref="A14:F14"/>
    <mergeCell ref="G14:AD14"/>
    <mergeCell ref="AE14:AY14"/>
    <mergeCell ref="AZ14:BQ14"/>
    <mergeCell ref="BR14:CI14"/>
    <mergeCell ref="CJ14:DA14"/>
    <mergeCell ref="A15:F15"/>
    <mergeCell ref="G15:AD15"/>
    <mergeCell ref="AE15:AY15"/>
    <mergeCell ref="AZ15:BQ15"/>
    <mergeCell ref="BR15:CI15"/>
    <mergeCell ref="CJ15:DA15"/>
    <mergeCell ref="A16:F16"/>
    <mergeCell ref="G16:AD16"/>
    <mergeCell ref="AE16:AY16"/>
    <mergeCell ref="AZ16:BQ16"/>
    <mergeCell ref="BR16:CI16"/>
    <mergeCell ref="CJ16:DA16"/>
    <mergeCell ref="A18:DA18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A22:F22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7:F27"/>
    <mergeCell ref="H27:BV27"/>
    <mergeCell ref="BW27:CL27"/>
    <mergeCell ref="CM27:DA27"/>
    <mergeCell ref="A28:F29"/>
    <mergeCell ref="H28:BV28"/>
    <mergeCell ref="BW28:CL29"/>
    <mergeCell ref="CM28:DA29"/>
    <mergeCell ref="H29:BV29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7:DA37"/>
    <mergeCell ref="A39:DA39"/>
    <mergeCell ref="X41:DA41"/>
    <mergeCell ref="A43:AO43"/>
    <mergeCell ref="AP43:DA43"/>
    <mergeCell ref="A45:G45"/>
    <mergeCell ref="H45:BC45"/>
    <mergeCell ref="BD45:BS45"/>
    <mergeCell ref="BT45:CI45"/>
    <mergeCell ref="CJ45:DA45"/>
    <mergeCell ref="A46:G46"/>
    <mergeCell ref="H46:BC46"/>
    <mergeCell ref="BD46:BS46"/>
    <mergeCell ref="BT46:CI46"/>
    <mergeCell ref="CJ46:DA46"/>
    <mergeCell ref="A47:G47"/>
    <mergeCell ref="H47:BC47"/>
    <mergeCell ref="BD47:BS47"/>
    <mergeCell ref="BT47:CI47"/>
    <mergeCell ref="CJ47:DA47"/>
    <mergeCell ref="A48:G48"/>
    <mergeCell ref="H48:BC48"/>
    <mergeCell ref="BD48:BS48"/>
    <mergeCell ref="BT48:CI48"/>
    <mergeCell ref="CJ48:DA48"/>
    <mergeCell ref="A49:G49"/>
    <mergeCell ref="H49:BC49"/>
    <mergeCell ref="BD49:BS49"/>
    <mergeCell ref="BT49:CI49"/>
    <mergeCell ref="CJ49:DA49"/>
    <mergeCell ref="A51:DA51"/>
    <mergeCell ref="X53:DA53"/>
    <mergeCell ref="A55:AO55"/>
    <mergeCell ref="AP55:DA55"/>
    <mergeCell ref="A57:G57"/>
    <mergeCell ref="H57:BC57"/>
    <mergeCell ref="BD57:BS57"/>
    <mergeCell ref="BT57:CD57"/>
    <mergeCell ref="CE57:DA57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60:G60"/>
    <mergeCell ref="H60:BC60"/>
    <mergeCell ref="BD60:BS60"/>
    <mergeCell ref="BT60:CD60"/>
    <mergeCell ref="CE60:DA60"/>
    <mergeCell ref="A61:G61"/>
    <mergeCell ref="H61:BC61"/>
    <mergeCell ref="BD61:BS61"/>
    <mergeCell ref="BT61:CD61"/>
    <mergeCell ref="CE61:DA61"/>
    <mergeCell ref="A63:DA63"/>
    <mergeCell ref="X65:DA65"/>
    <mergeCell ref="A67:AO67"/>
    <mergeCell ref="AP67:DA67"/>
    <mergeCell ref="A69:G69"/>
    <mergeCell ref="H69:BC69"/>
    <mergeCell ref="BD69:BS69"/>
    <mergeCell ref="BT69:CI69"/>
    <mergeCell ref="CJ69:DA69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5:DA75"/>
    <mergeCell ref="X77:DA77"/>
    <mergeCell ref="A79:AO79"/>
    <mergeCell ref="AP79:DA79"/>
    <mergeCell ref="A81:G81"/>
    <mergeCell ref="H81:BC81"/>
    <mergeCell ref="BD81:BS81"/>
    <mergeCell ref="BT81:CI81"/>
    <mergeCell ref="CJ81:DA81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84:G84"/>
    <mergeCell ref="H84:BC84"/>
    <mergeCell ref="BD84:BS84"/>
    <mergeCell ref="BT84:CI84"/>
    <mergeCell ref="CJ84:DA84"/>
    <mergeCell ref="A85:G85"/>
    <mergeCell ref="H85:BC85"/>
    <mergeCell ref="BD85:BS85"/>
    <mergeCell ref="BT85:CI85"/>
    <mergeCell ref="CJ85:DA85"/>
    <mergeCell ref="A87:DA87"/>
    <mergeCell ref="X89:DA89"/>
    <mergeCell ref="A91:AO91"/>
    <mergeCell ref="AP91:DA91"/>
    <mergeCell ref="A93:DA93"/>
    <mergeCell ref="A95:G95"/>
    <mergeCell ref="H95:AO95"/>
    <mergeCell ref="AP95:BE95"/>
    <mergeCell ref="BF95:BU95"/>
    <mergeCell ref="BV95:CK95"/>
    <mergeCell ref="CL95:DA95"/>
    <mergeCell ref="A96:G96"/>
    <mergeCell ref="H96:AO96"/>
    <mergeCell ref="AP96:BE96"/>
    <mergeCell ref="BF96:BU96"/>
    <mergeCell ref="BV96:CK96"/>
    <mergeCell ref="CL96:DA96"/>
    <mergeCell ref="A97:G97"/>
    <mergeCell ref="H97:AO97"/>
    <mergeCell ref="AP97:BE97"/>
    <mergeCell ref="BF97:BU97"/>
    <mergeCell ref="BV97:CK97"/>
    <mergeCell ref="CL97:DA97"/>
    <mergeCell ref="A98:G98"/>
    <mergeCell ref="H98:AO98"/>
    <mergeCell ref="AP98:BE98"/>
    <mergeCell ref="BF98:BU98"/>
    <mergeCell ref="BV98:CK98"/>
    <mergeCell ref="CL98:DA98"/>
    <mergeCell ref="A99:G99"/>
    <mergeCell ref="H99:AO99"/>
    <mergeCell ref="AP99:BE99"/>
    <mergeCell ref="BF99:BU99"/>
    <mergeCell ref="BV99:CK99"/>
    <mergeCell ref="CL99:DA99"/>
    <mergeCell ref="A101:DA101"/>
    <mergeCell ref="A103:G103"/>
    <mergeCell ref="H103:BC103"/>
    <mergeCell ref="BD103:BS103"/>
    <mergeCell ref="BT103:CI103"/>
    <mergeCell ref="CJ103:DA103"/>
    <mergeCell ref="A104:G104"/>
    <mergeCell ref="H104:BC104"/>
    <mergeCell ref="BD104:BS104"/>
    <mergeCell ref="BT104:CI104"/>
    <mergeCell ref="CJ104:DA104"/>
    <mergeCell ref="A105:G105"/>
    <mergeCell ref="H105:BC105"/>
    <mergeCell ref="BD105:BS105"/>
    <mergeCell ref="BT105:CI105"/>
    <mergeCell ref="CJ105:DA105"/>
    <mergeCell ref="A106:G106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09:DA109"/>
    <mergeCell ref="A111:G111"/>
    <mergeCell ref="H111:AO111"/>
    <mergeCell ref="AP111:BE111"/>
    <mergeCell ref="BF111:BU111"/>
    <mergeCell ref="BV111:CK111"/>
    <mergeCell ref="CL111:DA111"/>
    <mergeCell ref="A112:G112"/>
    <mergeCell ref="H112:AO112"/>
    <mergeCell ref="AP112:BE112"/>
    <mergeCell ref="BF112:BU112"/>
    <mergeCell ref="BV112:CK112"/>
    <mergeCell ref="CL112:DA112"/>
    <mergeCell ref="A113:G113"/>
    <mergeCell ref="H113:AO113"/>
    <mergeCell ref="AP113:BE113"/>
    <mergeCell ref="BF113:BU113"/>
    <mergeCell ref="BV113:CK113"/>
    <mergeCell ref="CL113:DA113"/>
    <mergeCell ref="A114:G114"/>
    <mergeCell ref="H114:AO114"/>
    <mergeCell ref="AP114:BE114"/>
    <mergeCell ref="BF114:BU114"/>
    <mergeCell ref="BV114:CK114"/>
    <mergeCell ref="CL114:DA114"/>
    <mergeCell ref="A115:G115"/>
    <mergeCell ref="H115:AO115"/>
    <mergeCell ref="AP115:BE115"/>
    <mergeCell ref="BF115:BU115"/>
    <mergeCell ref="BV115:CK115"/>
    <mergeCell ref="CL115:DA115"/>
    <mergeCell ref="A117:DA117"/>
    <mergeCell ref="A119:G119"/>
    <mergeCell ref="H119:BC119"/>
    <mergeCell ref="BD119:BS119"/>
    <mergeCell ref="BT119:CI119"/>
    <mergeCell ref="CJ119:DA119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22:G122"/>
    <mergeCell ref="H122:BC122"/>
    <mergeCell ref="BD122:BS122"/>
    <mergeCell ref="BT122:CI122"/>
    <mergeCell ref="CJ122:DA122"/>
    <mergeCell ref="A123:G123"/>
    <mergeCell ref="H123:BC123"/>
    <mergeCell ref="BD123:BS123"/>
    <mergeCell ref="BT123:CI123"/>
    <mergeCell ref="CJ123:DA123"/>
    <mergeCell ref="A125:DA125"/>
    <mergeCell ref="A127:G127"/>
    <mergeCell ref="H127:BC127"/>
    <mergeCell ref="BD127:BS127"/>
    <mergeCell ref="BT127:CI127"/>
    <mergeCell ref="CJ127:DA127"/>
    <mergeCell ref="A128:G128"/>
    <mergeCell ref="H128:BC128"/>
    <mergeCell ref="BD128:BS128"/>
    <mergeCell ref="BT128:CI128"/>
    <mergeCell ref="CJ128:DA128"/>
    <mergeCell ref="A129:G129"/>
    <mergeCell ref="H129:BC129"/>
    <mergeCell ref="BD129:BS129"/>
    <mergeCell ref="BT129:CI129"/>
    <mergeCell ref="CJ129:DA129"/>
    <mergeCell ref="A130:G130"/>
    <mergeCell ref="H130:BC130"/>
    <mergeCell ref="BD130:BS130"/>
    <mergeCell ref="BT130:CI130"/>
    <mergeCell ref="CJ130:DA130"/>
    <mergeCell ref="A131:G131"/>
    <mergeCell ref="H131:BC131"/>
    <mergeCell ref="BD131:BS131"/>
    <mergeCell ref="BT131:CI131"/>
    <mergeCell ref="CJ131:DA131"/>
    <mergeCell ref="A133:DA133"/>
    <mergeCell ref="A135:G135"/>
    <mergeCell ref="H135:BS135"/>
    <mergeCell ref="BT135:CI135"/>
    <mergeCell ref="CJ135:DA135"/>
    <mergeCell ref="A136:G136"/>
    <mergeCell ref="H136:BS136"/>
    <mergeCell ref="BT136:CI136"/>
    <mergeCell ref="CJ136:DA136"/>
    <mergeCell ref="A137:G137"/>
    <mergeCell ref="H137:BS137"/>
    <mergeCell ref="BT137:CI137"/>
    <mergeCell ref="CJ137:DA137"/>
    <mergeCell ref="A138:G138"/>
    <mergeCell ref="H138:BS138"/>
    <mergeCell ref="BT138:CI138"/>
    <mergeCell ref="CJ138:DA138"/>
    <mergeCell ref="A139:G139"/>
    <mergeCell ref="H139:BS139"/>
    <mergeCell ref="BT139:CI139"/>
    <mergeCell ref="CJ139:DA139"/>
    <mergeCell ref="A141:DA141"/>
    <mergeCell ref="A143:G143"/>
    <mergeCell ref="H143:BC143"/>
    <mergeCell ref="BD143:BS143"/>
    <mergeCell ref="BT143:CI143"/>
    <mergeCell ref="CJ143:DA143"/>
    <mergeCell ref="A144:G144"/>
    <mergeCell ref="H144:BC144"/>
    <mergeCell ref="BD144:BS144"/>
    <mergeCell ref="BT144:CI144"/>
    <mergeCell ref="CJ144:DA144"/>
    <mergeCell ref="A147:G147"/>
    <mergeCell ref="H147:BC147"/>
    <mergeCell ref="BD147:BS147"/>
    <mergeCell ref="BT147:CI147"/>
    <mergeCell ref="CJ147:DA147"/>
    <mergeCell ref="A145:G145"/>
    <mergeCell ref="H145:BC145"/>
    <mergeCell ref="BD145:BS145"/>
    <mergeCell ref="BT145:CI145"/>
    <mergeCell ref="CJ145:DA145"/>
    <mergeCell ref="A146:G146"/>
    <mergeCell ref="H146:BC146"/>
    <mergeCell ref="BD146:BS146"/>
    <mergeCell ref="BT146:CI146"/>
    <mergeCell ref="CJ146:DA146"/>
  </mergeCells>
  <pageMargins left="0.78740157480314965" right="0.51181102362204722" top="0.59055118110236227" bottom="0.39370078740157483" header="0.19685039370078741" footer="0.19685039370078741"/>
  <pageSetup paperSize="9" scale="9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8" max="187" man="1"/>
    <brk id="86" max="187" man="1"/>
    <brk id="132" max="18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workbookViewId="0">
      <selection activeCell="I13" sqref="I13"/>
    </sheetView>
  </sheetViews>
  <sheetFormatPr defaultColWidth="8.85546875" defaultRowHeight="18.75" x14ac:dyDescent="0.3"/>
  <cols>
    <col min="1" max="1" width="16" style="2" customWidth="1"/>
    <col min="2" max="3" width="8.85546875" style="2"/>
    <col min="4" max="4" width="14.140625" style="2" customWidth="1"/>
    <col min="5" max="6" width="11.140625" style="2" customWidth="1"/>
    <col min="7" max="7" width="14.140625" style="2" customWidth="1"/>
    <col min="8" max="9" width="11.140625" style="2" customWidth="1"/>
    <col min="10" max="10" width="12.140625" style="2" customWidth="1"/>
    <col min="11" max="12" width="11.140625" style="2" customWidth="1"/>
    <col min="13" max="16384" width="8.85546875" style="2"/>
  </cols>
  <sheetData>
    <row r="1" spans="1:12" ht="17.45" customHeight="1" x14ac:dyDescent="0.3">
      <c r="A1" s="251" t="s">
        <v>207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x14ac:dyDescent="0.3">
      <c r="A2" s="251" t="s">
        <v>534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2" x14ac:dyDescent="0.3">
      <c r="K3" s="249" t="s">
        <v>189</v>
      </c>
      <c r="L3" s="249"/>
    </row>
    <row r="4" spans="1:12" s="21" customFormat="1" ht="22.9" customHeight="1" x14ac:dyDescent="0.2">
      <c r="A4" s="250" t="s">
        <v>55</v>
      </c>
      <c r="B4" s="250" t="s">
        <v>175</v>
      </c>
      <c r="C4" s="250" t="s">
        <v>176</v>
      </c>
      <c r="D4" s="250" t="s">
        <v>177</v>
      </c>
      <c r="E4" s="250"/>
      <c r="F4" s="250"/>
      <c r="G4" s="250"/>
      <c r="H4" s="250"/>
      <c r="I4" s="250"/>
      <c r="J4" s="250"/>
      <c r="K4" s="250"/>
      <c r="L4" s="250"/>
    </row>
    <row r="5" spans="1:12" s="21" customFormat="1" ht="15.6" customHeight="1" x14ac:dyDescent="0.2">
      <c r="A5" s="250"/>
      <c r="B5" s="250"/>
      <c r="C5" s="250"/>
      <c r="D5" s="250" t="s">
        <v>178</v>
      </c>
      <c r="E5" s="250"/>
      <c r="F5" s="250"/>
      <c r="G5" s="250" t="s">
        <v>2</v>
      </c>
      <c r="H5" s="250"/>
      <c r="I5" s="250"/>
      <c r="J5" s="250"/>
      <c r="K5" s="250"/>
      <c r="L5" s="250"/>
    </row>
    <row r="6" spans="1:12" s="21" customFormat="1" ht="37.9" customHeight="1" x14ac:dyDescent="0.2">
      <c r="A6" s="250"/>
      <c r="B6" s="250"/>
      <c r="C6" s="250"/>
      <c r="D6" s="250"/>
      <c r="E6" s="250"/>
      <c r="F6" s="250"/>
      <c r="G6" s="250" t="s">
        <v>179</v>
      </c>
      <c r="H6" s="250"/>
      <c r="I6" s="250"/>
      <c r="J6" s="250" t="s">
        <v>180</v>
      </c>
      <c r="K6" s="250"/>
      <c r="L6" s="250"/>
    </row>
    <row r="7" spans="1:12" s="21" customFormat="1" ht="69" customHeight="1" x14ac:dyDescent="0.2">
      <c r="A7" s="250"/>
      <c r="B7" s="250"/>
      <c r="C7" s="250"/>
      <c r="D7" s="24" t="s">
        <v>535</v>
      </c>
      <c r="E7" s="24" t="s">
        <v>536</v>
      </c>
      <c r="F7" s="24" t="s">
        <v>537</v>
      </c>
      <c r="G7" s="24" t="s">
        <v>535</v>
      </c>
      <c r="H7" s="24" t="s">
        <v>536</v>
      </c>
      <c r="I7" s="24" t="s">
        <v>537</v>
      </c>
      <c r="J7" s="24" t="s">
        <v>535</v>
      </c>
      <c r="K7" s="24" t="s">
        <v>536</v>
      </c>
      <c r="L7" s="24" t="s">
        <v>537</v>
      </c>
    </row>
    <row r="8" spans="1:12" s="21" customFormat="1" ht="15.75" x14ac:dyDescent="0.2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s="21" customFormat="1" ht="78.75" x14ac:dyDescent="0.2">
      <c r="A9" s="23" t="s">
        <v>181</v>
      </c>
      <c r="B9" s="25" t="s">
        <v>182</v>
      </c>
      <c r="C9" s="23" t="s">
        <v>8</v>
      </c>
      <c r="D9" s="26">
        <v>17218072.039999999</v>
      </c>
      <c r="E9" s="26"/>
      <c r="F9" s="26"/>
      <c r="G9" s="26">
        <v>5225368.83</v>
      </c>
      <c r="H9" s="26"/>
      <c r="I9" s="26"/>
      <c r="J9" s="26"/>
      <c r="K9" s="26"/>
      <c r="L9" s="26"/>
    </row>
    <row r="10" spans="1:12" s="21" customFormat="1" ht="15.75" x14ac:dyDescent="0.2">
      <c r="A10" s="23" t="s">
        <v>62</v>
      </c>
      <c r="B10" s="25"/>
      <c r="C10" s="23"/>
      <c r="D10" s="26"/>
      <c r="E10" s="26"/>
      <c r="F10" s="26"/>
      <c r="G10" s="26"/>
      <c r="H10" s="26"/>
      <c r="I10" s="26"/>
      <c r="J10" s="26"/>
      <c r="K10" s="26"/>
      <c r="L10" s="26"/>
    </row>
    <row r="11" spans="1:12" s="21" customFormat="1" ht="126" x14ac:dyDescent="0.2">
      <c r="A11" s="23" t="s">
        <v>183</v>
      </c>
      <c r="B11" s="25" t="s">
        <v>184</v>
      </c>
      <c r="C11" s="23" t="s">
        <v>8</v>
      </c>
      <c r="D11" s="26"/>
      <c r="E11" s="26"/>
      <c r="F11" s="26"/>
      <c r="G11" s="26">
        <v>5225368.83</v>
      </c>
      <c r="H11" s="26"/>
      <c r="I11" s="26"/>
      <c r="J11" s="26"/>
      <c r="K11" s="26"/>
      <c r="L11" s="26"/>
    </row>
    <row r="12" spans="1:12" s="21" customFormat="1" ht="18.600000000000001" customHeight="1" x14ac:dyDescent="0.2">
      <c r="A12" s="23"/>
      <c r="B12" s="25"/>
      <c r="C12" s="23"/>
      <c r="D12" s="26"/>
      <c r="E12" s="26"/>
      <c r="F12" s="26"/>
      <c r="G12" s="26"/>
      <c r="H12" s="26"/>
      <c r="I12" s="26"/>
      <c r="J12" s="26"/>
      <c r="K12" s="26"/>
      <c r="L12" s="26"/>
    </row>
    <row r="13" spans="1:12" s="21" customFormat="1" ht="63" x14ac:dyDescent="0.2">
      <c r="A13" s="23" t="s">
        <v>185</v>
      </c>
      <c r="B13" s="25" t="s">
        <v>186</v>
      </c>
      <c r="C13" s="23"/>
      <c r="D13" s="26">
        <f>D9-G9</f>
        <v>11992703.209999999</v>
      </c>
      <c r="E13" s="26"/>
      <c r="F13" s="26"/>
      <c r="G13" s="26"/>
      <c r="H13" s="26"/>
      <c r="I13" s="26"/>
      <c r="J13" s="26"/>
      <c r="K13" s="26"/>
      <c r="L13" s="26"/>
    </row>
    <row r="14" spans="1:12" s="21" customFormat="1" ht="23.45" customHeight="1" x14ac:dyDescent="0.2">
      <c r="A14" s="23"/>
      <c r="B14" s="25"/>
      <c r="C14" s="23"/>
      <c r="D14" s="26"/>
      <c r="E14" s="26"/>
      <c r="F14" s="26"/>
      <c r="G14" s="26"/>
      <c r="H14" s="26"/>
      <c r="I14" s="26"/>
      <c r="J14" s="26"/>
      <c r="K14" s="26"/>
      <c r="L14" s="26"/>
    </row>
    <row r="15" spans="1:12" s="21" customFormat="1" ht="15.75" x14ac:dyDescent="0.2">
      <c r="B15" s="22"/>
    </row>
    <row r="16" spans="1:12" s="21" customFormat="1" ht="15.75" x14ac:dyDescent="0.2">
      <c r="B16" s="22"/>
    </row>
    <row r="17" spans="2:2" s="21" customFormat="1" ht="15.75" x14ac:dyDescent="0.2">
      <c r="B17" s="22"/>
    </row>
    <row r="18" spans="2:2" s="21" customFormat="1" ht="15.75" x14ac:dyDescent="0.2">
      <c r="B18" s="22"/>
    </row>
    <row r="19" spans="2:2" s="21" customFormat="1" ht="15.75" x14ac:dyDescent="0.2">
      <c r="B19" s="22"/>
    </row>
    <row r="20" spans="2:2" s="21" customFormat="1" ht="15.75" x14ac:dyDescent="0.2">
      <c r="B20" s="22"/>
    </row>
    <row r="21" spans="2:2" s="21" customFormat="1" ht="15.75" x14ac:dyDescent="0.2">
      <c r="B21" s="22"/>
    </row>
    <row r="22" spans="2:2" s="21" customFormat="1" ht="15.75" x14ac:dyDescent="0.2">
      <c r="B22" s="22"/>
    </row>
    <row r="23" spans="2:2" s="21" customFormat="1" ht="15.75" x14ac:dyDescent="0.2">
      <c r="B23" s="22"/>
    </row>
    <row r="24" spans="2:2" s="21" customFormat="1" ht="15.75" x14ac:dyDescent="0.2">
      <c r="B24" s="22"/>
    </row>
    <row r="25" spans="2:2" s="21" customFormat="1" ht="15.75" x14ac:dyDescent="0.2">
      <c r="B25" s="22"/>
    </row>
    <row r="26" spans="2:2" s="21" customFormat="1" ht="15.75" x14ac:dyDescent="0.2">
      <c r="B26" s="22"/>
    </row>
    <row r="27" spans="2:2" s="21" customFormat="1" ht="15.75" x14ac:dyDescent="0.2">
      <c r="B27" s="22"/>
    </row>
    <row r="28" spans="2:2" s="21" customFormat="1" ht="15.75" x14ac:dyDescent="0.2">
      <c r="B28" s="22"/>
    </row>
    <row r="29" spans="2:2" s="21" customFormat="1" ht="15.75" x14ac:dyDescent="0.2">
      <c r="B29" s="22"/>
    </row>
    <row r="30" spans="2:2" s="21" customFormat="1" ht="15.75" x14ac:dyDescent="0.2">
      <c r="B30" s="22"/>
    </row>
    <row r="31" spans="2:2" s="21" customFormat="1" ht="15.75" x14ac:dyDescent="0.2">
      <c r="B31" s="22"/>
    </row>
    <row r="32" spans="2:2" s="21" customFormat="1" ht="15.75" x14ac:dyDescent="0.2">
      <c r="B32" s="22"/>
    </row>
    <row r="33" s="21" customFormat="1" ht="15.75" x14ac:dyDescent="0.2"/>
    <row r="34" s="21" customFormat="1" ht="15.75" x14ac:dyDescent="0.2"/>
    <row r="35" s="21" customFormat="1" ht="15.75" x14ac:dyDescent="0.2"/>
    <row r="36" s="21" customFormat="1" ht="15.75" x14ac:dyDescent="0.2"/>
    <row r="37" s="21" customFormat="1" ht="15.75" x14ac:dyDescent="0.2"/>
    <row r="38" s="21" customFormat="1" ht="15.75" x14ac:dyDescent="0.2"/>
    <row r="39" s="21" customFormat="1" ht="15.75" x14ac:dyDescent="0.2"/>
    <row r="40" s="21" customFormat="1" ht="15.75" x14ac:dyDescent="0.2"/>
    <row r="41" s="21" customFormat="1" ht="15.75" x14ac:dyDescent="0.2"/>
    <row r="42" s="18" customFormat="1" x14ac:dyDescent="0.2"/>
    <row r="43" s="18" customFormat="1" x14ac:dyDescent="0.2"/>
    <row r="44" s="18" customFormat="1" x14ac:dyDescent="0.2"/>
    <row r="45" s="18" customFormat="1" x14ac:dyDescent="0.2"/>
    <row r="46" s="18" customFormat="1" x14ac:dyDescent="0.2"/>
    <row r="47" s="18" customFormat="1" x14ac:dyDescent="0.2"/>
    <row r="4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</sheetData>
  <mergeCells count="11">
    <mergeCell ref="K3:L3"/>
    <mergeCell ref="A4:A7"/>
    <mergeCell ref="B4:B7"/>
    <mergeCell ref="A1:L1"/>
    <mergeCell ref="A2:L2"/>
    <mergeCell ref="D4:L4"/>
    <mergeCell ref="C4:C7"/>
    <mergeCell ref="D5:F6"/>
    <mergeCell ref="G5:L5"/>
    <mergeCell ref="G6:I6"/>
    <mergeCell ref="J6:L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opLeftCell="A13" workbookViewId="0">
      <selection activeCell="E35" sqref="E35"/>
    </sheetView>
  </sheetViews>
  <sheetFormatPr defaultRowHeight="12.75" x14ac:dyDescent="0.2"/>
  <cols>
    <col min="1" max="5" width="11.7109375" customWidth="1"/>
    <col min="6" max="6" width="8.28515625" customWidth="1"/>
    <col min="7" max="7" width="7.42578125" customWidth="1"/>
  </cols>
  <sheetData>
    <row r="1" spans="1:12" ht="18.75" x14ac:dyDescent="0.2">
      <c r="A1" s="251" t="s">
        <v>208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ht="18.75" x14ac:dyDescent="0.2">
      <c r="A2" s="251" t="s">
        <v>538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2" ht="18.75" x14ac:dyDescent="0.2">
      <c r="A3" s="256" t="s">
        <v>187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1:12" ht="40.15" customHeight="1" x14ac:dyDescent="0.2">
      <c r="A4" s="257" t="s">
        <v>188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</row>
    <row r="5" spans="1:12" s="2" customFormat="1" ht="18.75" x14ac:dyDescent="0.3"/>
    <row r="6" spans="1:12" s="2" customFormat="1" ht="18.75" x14ac:dyDescent="0.3">
      <c r="K6" s="255" t="s">
        <v>191</v>
      </c>
      <c r="L6" s="255"/>
    </row>
    <row r="7" spans="1:12" s="2" customFormat="1" ht="26.45" customHeight="1" x14ac:dyDescent="0.3">
      <c r="A7" s="151" t="s">
        <v>55</v>
      </c>
      <c r="B7" s="151"/>
      <c r="C7" s="151"/>
      <c r="D7" s="151"/>
      <c r="E7" s="151"/>
      <c r="F7" s="151" t="s">
        <v>175</v>
      </c>
      <c r="G7" s="151"/>
      <c r="H7" s="151" t="s">
        <v>192</v>
      </c>
      <c r="I7" s="151"/>
      <c r="J7" s="151"/>
      <c r="K7" s="151"/>
      <c r="L7" s="151"/>
    </row>
    <row r="8" spans="1:12" s="2" customFormat="1" ht="18.75" x14ac:dyDescent="0.3">
      <c r="A8" s="151">
        <v>1</v>
      </c>
      <c r="B8" s="151"/>
      <c r="C8" s="151"/>
      <c r="D8" s="151"/>
      <c r="E8" s="151"/>
      <c r="F8" s="151">
        <v>2</v>
      </c>
      <c r="G8" s="151"/>
      <c r="H8" s="151">
        <v>3</v>
      </c>
      <c r="I8" s="151"/>
      <c r="J8" s="151"/>
      <c r="K8" s="151"/>
      <c r="L8" s="151"/>
    </row>
    <row r="9" spans="1:12" s="2" customFormat="1" ht="18.75" x14ac:dyDescent="0.3">
      <c r="A9" s="146" t="s">
        <v>200</v>
      </c>
      <c r="B9" s="146"/>
      <c r="C9" s="146"/>
      <c r="D9" s="146"/>
      <c r="E9" s="146"/>
      <c r="F9" s="254" t="s">
        <v>193</v>
      </c>
      <c r="G9" s="254"/>
      <c r="H9" s="147"/>
      <c r="I9" s="147"/>
      <c r="J9" s="147"/>
      <c r="K9" s="147"/>
      <c r="L9" s="147"/>
    </row>
    <row r="10" spans="1:12" s="2" customFormat="1" ht="18.75" x14ac:dyDescent="0.3">
      <c r="A10" s="146" t="s">
        <v>199</v>
      </c>
      <c r="B10" s="146"/>
      <c r="C10" s="146"/>
      <c r="D10" s="146"/>
      <c r="E10" s="146"/>
      <c r="F10" s="254" t="s">
        <v>194</v>
      </c>
      <c r="G10" s="254"/>
      <c r="H10" s="147"/>
      <c r="I10" s="147"/>
      <c r="J10" s="147"/>
      <c r="K10" s="147"/>
      <c r="L10" s="147"/>
    </row>
    <row r="11" spans="1:12" s="2" customFormat="1" ht="18.75" x14ac:dyDescent="0.3">
      <c r="A11" s="146" t="s">
        <v>198</v>
      </c>
      <c r="B11" s="146"/>
      <c r="C11" s="146"/>
      <c r="D11" s="146"/>
      <c r="E11" s="146"/>
      <c r="F11" s="254" t="s">
        <v>195</v>
      </c>
      <c r="G11" s="254"/>
      <c r="H11" s="147"/>
      <c r="I11" s="147"/>
      <c r="J11" s="147"/>
      <c r="K11" s="147"/>
      <c r="L11" s="147"/>
    </row>
    <row r="12" spans="1:12" s="2" customFormat="1" ht="18.75" x14ac:dyDescent="0.3">
      <c r="A12" s="146" t="s">
        <v>197</v>
      </c>
      <c r="B12" s="146"/>
      <c r="C12" s="146"/>
      <c r="D12" s="146"/>
      <c r="E12" s="146"/>
      <c r="F12" s="254" t="s">
        <v>196</v>
      </c>
      <c r="G12" s="254"/>
      <c r="H12" s="147"/>
      <c r="I12" s="147"/>
      <c r="J12" s="147"/>
      <c r="K12" s="147"/>
      <c r="L12" s="147"/>
    </row>
    <row r="13" spans="1:12" s="2" customFormat="1" ht="18.75" x14ac:dyDescent="0.3">
      <c r="A13" s="146"/>
      <c r="B13" s="146"/>
      <c r="C13" s="146"/>
      <c r="D13" s="146"/>
      <c r="E13" s="146"/>
      <c r="F13" s="254"/>
      <c r="G13" s="254"/>
      <c r="H13" s="147"/>
      <c r="I13" s="147"/>
      <c r="J13" s="147"/>
      <c r="K13" s="147"/>
      <c r="L13" s="147"/>
    </row>
    <row r="14" spans="1:12" s="2" customFormat="1" ht="18.75" x14ac:dyDescent="0.3">
      <c r="A14" s="146"/>
      <c r="B14" s="146"/>
      <c r="C14" s="146"/>
      <c r="D14" s="146"/>
      <c r="E14" s="146"/>
      <c r="F14" s="254"/>
      <c r="G14" s="254"/>
      <c r="H14" s="147"/>
      <c r="I14" s="147"/>
      <c r="J14" s="147"/>
      <c r="K14" s="147"/>
      <c r="L14" s="147"/>
    </row>
    <row r="15" spans="1:12" s="2" customFormat="1" ht="18.75" x14ac:dyDescent="0.3"/>
    <row r="16" spans="1:12" s="2" customFormat="1" ht="18.75" x14ac:dyDescent="0.3">
      <c r="A16" s="251" t="s">
        <v>209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</row>
    <row r="17" spans="1:12" s="2" customFormat="1" ht="18.75" x14ac:dyDescent="0.3"/>
    <row r="18" spans="1:12" s="2" customFormat="1" ht="18.75" x14ac:dyDescent="0.3">
      <c r="K18" s="255" t="s">
        <v>201</v>
      </c>
      <c r="L18" s="255"/>
    </row>
    <row r="19" spans="1:12" s="2" customFormat="1" ht="27" customHeight="1" x14ac:dyDescent="0.3">
      <c r="A19" s="151" t="s">
        <v>55</v>
      </c>
      <c r="B19" s="151"/>
      <c r="C19" s="151"/>
      <c r="D19" s="151"/>
      <c r="E19" s="151"/>
      <c r="F19" s="151" t="s">
        <v>175</v>
      </c>
      <c r="G19" s="151"/>
      <c r="H19" s="151" t="s">
        <v>192</v>
      </c>
      <c r="I19" s="151"/>
      <c r="J19" s="151"/>
      <c r="K19" s="151"/>
      <c r="L19" s="151"/>
    </row>
    <row r="20" spans="1:12" s="2" customFormat="1" ht="18.75" x14ac:dyDescent="0.3">
      <c r="A20" s="151">
        <v>1</v>
      </c>
      <c r="B20" s="151"/>
      <c r="C20" s="151"/>
      <c r="D20" s="151"/>
      <c r="E20" s="151"/>
      <c r="F20" s="151">
        <v>2</v>
      </c>
      <c r="G20" s="151"/>
      <c r="H20" s="151">
        <v>3</v>
      </c>
      <c r="I20" s="151"/>
      <c r="J20" s="151"/>
      <c r="K20" s="151"/>
      <c r="L20" s="151"/>
    </row>
    <row r="21" spans="1:12" s="2" customFormat="1" ht="18.75" x14ac:dyDescent="0.3">
      <c r="A21" s="146" t="s">
        <v>202</v>
      </c>
      <c r="B21" s="146"/>
      <c r="C21" s="146"/>
      <c r="D21" s="146"/>
      <c r="E21" s="146"/>
      <c r="F21" s="254" t="s">
        <v>193</v>
      </c>
      <c r="G21" s="254"/>
      <c r="H21" s="147"/>
      <c r="I21" s="147"/>
      <c r="J21" s="147"/>
      <c r="K21" s="147"/>
      <c r="L21" s="147"/>
    </row>
    <row r="22" spans="1:12" s="2" customFormat="1" ht="59.45" customHeight="1" x14ac:dyDescent="0.3">
      <c r="A22" s="146" t="s">
        <v>203</v>
      </c>
      <c r="B22" s="146"/>
      <c r="C22" s="146"/>
      <c r="D22" s="146"/>
      <c r="E22" s="146"/>
      <c r="F22" s="254" t="s">
        <v>194</v>
      </c>
      <c r="G22" s="254"/>
      <c r="H22" s="147"/>
      <c r="I22" s="147"/>
      <c r="J22" s="147"/>
      <c r="K22" s="147"/>
      <c r="L22" s="147"/>
    </row>
    <row r="23" spans="1:12" s="2" customFormat="1" ht="43.15" customHeight="1" x14ac:dyDescent="0.3">
      <c r="A23" s="146" t="s">
        <v>204</v>
      </c>
      <c r="B23" s="146"/>
      <c r="C23" s="146"/>
      <c r="D23" s="146"/>
      <c r="E23" s="146"/>
      <c r="F23" s="254" t="s">
        <v>195</v>
      </c>
      <c r="G23" s="254"/>
      <c r="H23" s="147"/>
      <c r="I23" s="147"/>
      <c r="J23" s="147"/>
      <c r="K23" s="147"/>
      <c r="L23" s="147"/>
    </row>
    <row r="24" spans="1:12" s="2" customFormat="1" ht="18.75" x14ac:dyDescent="0.3"/>
    <row r="25" spans="1:12" s="2" customFormat="1" ht="18.75" x14ac:dyDescent="0.3"/>
    <row r="26" spans="1:12" s="2" customFormat="1" ht="18.75" x14ac:dyDescent="0.3"/>
    <row r="27" spans="1:12" s="2" customFormat="1" ht="18.75" x14ac:dyDescent="0.3">
      <c r="A27" s="252" t="s">
        <v>205</v>
      </c>
      <c r="B27" s="252"/>
      <c r="C27" s="252"/>
      <c r="D27" s="249"/>
      <c r="E27" s="249"/>
      <c r="G27" s="2" t="s">
        <v>431</v>
      </c>
    </row>
    <row r="28" spans="1:12" ht="18.75" x14ac:dyDescent="0.3">
      <c r="A28" s="2"/>
      <c r="B28" s="2"/>
      <c r="C28" s="2"/>
      <c r="D28" s="2"/>
      <c r="E28" s="2"/>
      <c r="F28" s="253" t="s">
        <v>4</v>
      </c>
      <c r="G28" s="253"/>
      <c r="H28" s="253"/>
      <c r="I28" s="253"/>
      <c r="J28" s="2"/>
      <c r="K28" s="2"/>
      <c r="L28" s="2"/>
    </row>
    <row r="29" spans="1:12" ht="18.75" x14ac:dyDescent="0.3">
      <c r="A29" s="2"/>
      <c r="B29" s="2"/>
      <c r="C29" s="2"/>
      <c r="D29" s="2" t="s">
        <v>12</v>
      </c>
      <c r="E29" s="2"/>
      <c r="F29" s="2"/>
      <c r="G29" s="2"/>
      <c r="H29" s="2"/>
      <c r="I29" s="2"/>
      <c r="J29" s="2"/>
      <c r="K29" s="2"/>
      <c r="L29" s="2"/>
    </row>
    <row r="30" spans="1:12" ht="18.75" x14ac:dyDescent="0.3">
      <c r="A30" s="252" t="s">
        <v>65</v>
      </c>
      <c r="B30" s="252"/>
      <c r="C30" s="252"/>
      <c r="D30" s="249"/>
      <c r="E30" s="249"/>
      <c r="F30" s="2"/>
      <c r="G30" s="2" t="s">
        <v>432</v>
      </c>
      <c r="H30" s="2"/>
      <c r="I30" s="2"/>
      <c r="J30" s="2"/>
      <c r="K30" s="2"/>
      <c r="L30" s="2"/>
    </row>
    <row r="31" spans="1:12" ht="18.75" x14ac:dyDescent="0.3">
      <c r="A31" s="2"/>
      <c r="B31" s="2"/>
      <c r="C31" s="2"/>
      <c r="D31" s="2"/>
      <c r="E31" s="2"/>
      <c r="F31" s="253" t="s">
        <v>4</v>
      </c>
      <c r="G31" s="253"/>
      <c r="H31" s="253"/>
      <c r="I31" s="253"/>
      <c r="J31" s="2"/>
      <c r="K31" s="2"/>
      <c r="L31" s="2"/>
    </row>
    <row r="32" spans="1:12" ht="18.75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8.75" x14ac:dyDescent="0.3">
      <c r="A33" s="252" t="s">
        <v>11</v>
      </c>
      <c r="B33" s="252"/>
      <c r="C33" s="252"/>
      <c r="D33" s="249"/>
      <c r="E33" s="249"/>
      <c r="F33" s="2"/>
      <c r="G33" s="2" t="s">
        <v>432</v>
      </c>
      <c r="H33" s="2"/>
      <c r="I33" s="2"/>
      <c r="J33" s="2"/>
      <c r="K33" s="2"/>
      <c r="L33" s="2"/>
    </row>
    <row r="34" spans="1:12" ht="18.75" x14ac:dyDescent="0.3">
      <c r="A34" s="2"/>
      <c r="B34" s="2"/>
      <c r="C34" s="2"/>
      <c r="D34" s="2"/>
      <c r="E34" s="2"/>
      <c r="F34" s="253" t="s">
        <v>4</v>
      </c>
      <c r="G34" s="253"/>
      <c r="H34" s="253"/>
      <c r="I34" s="253"/>
      <c r="J34" s="2"/>
      <c r="K34" s="2"/>
      <c r="L34" s="2"/>
    </row>
    <row r="35" spans="1:12" ht="18.75" x14ac:dyDescent="0.3">
      <c r="A35" s="252" t="s">
        <v>206</v>
      </c>
      <c r="B35" s="252"/>
      <c r="C35" s="2" t="s">
        <v>539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ht="18.75" x14ac:dyDescent="0.3">
      <c r="A36" s="2" t="s">
        <v>433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8.75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8.75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8.75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8.75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8.75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8.75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8.75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8.75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8.75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8.75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8.75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8.75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8.75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8.75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8.75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8.75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8.75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8.75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8.75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8.75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8.75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8.75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8.75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8.75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8.75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8.75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8.75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8.75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8.75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8.75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8.75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mergeCells count="56">
    <mergeCell ref="A1:L1"/>
    <mergeCell ref="A2:L2"/>
    <mergeCell ref="A3:L3"/>
    <mergeCell ref="A4:L4"/>
    <mergeCell ref="K6:L6"/>
    <mergeCell ref="A7:E7"/>
    <mergeCell ref="F7:G7"/>
    <mergeCell ref="H7:L7"/>
    <mergeCell ref="A8:E8"/>
    <mergeCell ref="A9:E9"/>
    <mergeCell ref="F8:G8"/>
    <mergeCell ref="H8:L8"/>
    <mergeCell ref="F9:G9"/>
    <mergeCell ref="H9:L9"/>
    <mergeCell ref="F13:G13"/>
    <mergeCell ref="H13:L13"/>
    <mergeCell ref="F14:G14"/>
    <mergeCell ref="A10:E10"/>
    <mergeCell ref="A11:E11"/>
    <mergeCell ref="A12:E12"/>
    <mergeCell ref="A13:E13"/>
    <mergeCell ref="F11:G11"/>
    <mergeCell ref="H11:L11"/>
    <mergeCell ref="F12:G12"/>
    <mergeCell ref="H12:L12"/>
    <mergeCell ref="F10:G10"/>
    <mergeCell ref="H10:L10"/>
    <mergeCell ref="H14:L14"/>
    <mergeCell ref="A14:E14"/>
    <mergeCell ref="A16:L16"/>
    <mergeCell ref="K18:L18"/>
    <mergeCell ref="A19:E19"/>
    <mergeCell ref="F19:G19"/>
    <mergeCell ref="H19:L19"/>
    <mergeCell ref="H22:L22"/>
    <mergeCell ref="A23:E23"/>
    <mergeCell ref="F23:G23"/>
    <mergeCell ref="H23:L23"/>
    <mergeCell ref="A20:E20"/>
    <mergeCell ref="F20:G20"/>
    <mergeCell ref="H20:L20"/>
    <mergeCell ref="A21:E21"/>
    <mergeCell ref="F21:G21"/>
    <mergeCell ref="H21:L21"/>
    <mergeCell ref="F22:G22"/>
    <mergeCell ref="A27:C27"/>
    <mergeCell ref="A30:C30"/>
    <mergeCell ref="A33:C33"/>
    <mergeCell ref="D27:E27"/>
    <mergeCell ref="A22:E22"/>
    <mergeCell ref="A35:B35"/>
    <mergeCell ref="F28:I28"/>
    <mergeCell ref="D30:E30"/>
    <mergeCell ref="F31:I31"/>
    <mergeCell ref="D33:E33"/>
    <mergeCell ref="F34:I3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стр.01</vt:lpstr>
      <vt:lpstr>стр.02</vt:lpstr>
      <vt:lpstr>стр.03</vt:lpstr>
      <vt:lpstr>стр.03-1 обосн.МБ</vt:lpstr>
      <vt:lpstr>стр.03-2 обосн.МБ</vt:lpstr>
      <vt:lpstr>стр.03-1 обосн.ОБ</vt:lpstr>
      <vt:lpstr>стр.03-2 осбосн.ОБ</vt:lpstr>
      <vt:lpstr>стр.04</vt:lpstr>
      <vt:lpstr>стр.05</vt:lpstr>
      <vt:lpstr>стр.03!Заголовки_для_печати</vt:lpstr>
      <vt:lpstr>стр.01!Область_печати</vt:lpstr>
      <vt:lpstr>стр.03!Область_печати</vt:lpstr>
      <vt:lpstr>'стр.03-1 обосн.МБ'!Область_печати</vt:lpstr>
      <vt:lpstr>'стр.03-1 обосн.ОБ'!Область_печати</vt:lpstr>
      <vt:lpstr>'стр.03-2 обосн.МБ'!Область_печати</vt:lpstr>
      <vt:lpstr>'стр.03-2 осбосн.ОБ'!Область_печати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бухгалтер</cp:lastModifiedBy>
  <cp:lastPrinted>2019-02-05T13:56:30Z</cp:lastPrinted>
  <dcterms:created xsi:type="dcterms:W3CDTF">2010-11-26T07:12:57Z</dcterms:created>
  <dcterms:modified xsi:type="dcterms:W3CDTF">2019-02-05T13:59:00Z</dcterms:modified>
</cp:coreProperties>
</file>